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2"/>
  </bookViews>
  <sheets>
    <sheet name="1. Krycí list rozpočtu" sheetId="1" r:id="rId1"/>
    <sheet name="1. Rekapitulácia rozpočtu - šta" sheetId="2" r:id="rId2"/>
    <sheet name="1. Rozpočet s výkazom výmer - n" sheetId="3" r:id="rId3"/>
    <sheet name="List1" sheetId="4" r:id="rId4"/>
  </sheets>
  <definedNames>
    <definedName name="_xlnm.Print_Titles" localSheetId="0">'1. Krycí list rozpočtu'!$1:$3</definedName>
    <definedName name="_xlnm.Print_Titles" localSheetId="1">'1. Rekapitulácia rozpočtu - šta'!$10:$12</definedName>
    <definedName name="_xlnm.Print_Titles" localSheetId="2">'1. Rozpočet s výkazom výmer - n'!$1:$12</definedName>
  </definedNames>
  <calcPr fullCalcOnLoad="1"/>
</workbook>
</file>

<file path=xl/sharedStrings.xml><?xml version="1.0" encoding="utf-8"?>
<sst xmlns="http://schemas.openxmlformats.org/spreadsheetml/2006/main" count="346" uniqueCount="247">
  <si>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</si>
  <si>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</si>
  <si>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</si>
  <si>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</si>
  <si>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</si>
  <si>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</si>
  <si>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</si>
  <si>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Svätý Anton</t>
  </si>
  <si>
    <t>IČO</t>
  </si>
  <si>
    <t>IČ DPH</t>
  </si>
  <si>
    <t>Objednávateľ</t>
  </si>
  <si>
    <t xml:space="preserve">Svätý Anton č.291, 969 72 Svätý Anton   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</si>
  <si>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</si>
  <si>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</si>
  <si>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</si>
  <si>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</si>
  <si>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</si>
  <si>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</si>
  <si>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</si>
  <si>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</si>
  <si>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</si>
  <si>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</si>
  <si>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</si>
  <si>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</si>
  <si>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</si>
  <si>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</si>
  <si>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</si>
  <si>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</si>
  <si>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</si>
  <si>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</si>
  <si>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</si>
  <si>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</si>
  <si>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</si>
  <si>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</si>
  <si>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</si>
  <si>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</si>
  <si>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</si>
  <si>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</si>
  <si>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</si>
  <si>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</si>
  <si>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</si>
  <si>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</si>
  <si>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</si>
  <si>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</si>
  <si>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</si>
  <si>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</si>
  <si>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</si>
  <si>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</si>
  <si>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</si>
  <si>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</si>
  <si>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</si>
  <si>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</si>
  <si>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</si>
  <si>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</si>
  <si>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</si>
  <si>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</si>
  <si>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</si>
  <si>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</si>
  <si>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</si>
  <si>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</si>
  <si>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</si>
  <si>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</si>
  <si>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</si>
  <si>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</si>
  <si>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</si>
  <si>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</si>
  <si>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</si>
  <si>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</si>
  <si>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</si>
  <si>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</si>
  <si>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</si>
  <si>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</si>
  <si>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</si>
  <si>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</si>
  <si>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</si>
  <si>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</si>
  <si>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</si>
  <si>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</si>
  <si>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</si>
  <si>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</si>
  <si>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</si>
  <si>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</si>
  <si>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</si>
  <si>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</si>
  <si>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</si>
  <si>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</si>
  <si>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</si>
  <si>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</si>
  <si>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</si>
  <si>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</si>
  <si>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</si>
  <si>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</si>
  <si>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</si>
  <si>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</si>
  <si>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</si>
  <si>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Celkom   </t>
  </si>
  <si>
    <t xml:space="preserve">Vedľajšie rozpočtové náklady   </t>
  </si>
  <si>
    <t>VRN</t>
  </si>
  <si>
    <t xml:space="preserve">Nátery   </t>
  </si>
  <si>
    <t>783</t>
  </si>
  <si>
    <t xml:space="preserve">Konštrukcie stolárske   </t>
  </si>
  <si>
    <t>766</t>
  </si>
  <si>
    <t xml:space="preserve">Konštrukcie tesárske   </t>
  </si>
  <si>
    <t>762</t>
  </si>
  <si>
    <t xml:space="preserve">Práce a dodávky PSV   </t>
  </si>
  <si>
    <t xml:space="preserve">Ostatné konštrukcie a práce-búranie   </t>
  </si>
  <si>
    <t xml:space="preserve">Práce a dodávky HSV   </t>
  </si>
  <si>
    <t>Suť celkom</t>
  </si>
  <si>
    <t>Hmotnosť celkom</t>
  </si>
  <si>
    <t>Cena celkom</t>
  </si>
  <si>
    <t>Dodávka</t>
  </si>
  <si>
    <t>Popis</t>
  </si>
  <si>
    <t>Kód</t>
  </si>
  <si>
    <t>Miesto:  Svätý Anton</t>
  </si>
  <si>
    <t xml:space="preserve">Zhotoviteľ:  </t>
  </si>
  <si>
    <t>Objednávateľ:   Svätý Anton č.291, 969 72 Svätý Anton</t>
  </si>
  <si>
    <t>REKAPITULÁCIA ROZPOČTU</t>
  </si>
  <si>
    <t>%</t>
  </si>
  <si>
    <t xml:space="preserve">Ostatné náklady stavby - práce na pamiatkových objektoch bez rozlíšenia   </t>
  </si>
  <si>
    <t>001400031</t>
  </si>
  <si>
    <t>m2</t>
  </si>
  <si>
    <t xml:space="preserve">Nátery tesárskych konštrukcií, povrchová impregnácia proti drevokaznému hmyzu, hubám a plesniam, jednonásobná Bochemitom   </t>
  </si>
  <si>
    <t>783782404</t>
  </si>
  <si>
    <t xml:space="preserve">Nátery stolárskych výrobkov olejové farby bielej napustením   </t>
  </si>
  <si>
    <t>783616000</t>
  </si>
  <si>
    <t>ks</t>
  </si>
  <si>
    <t xml:space="preserve">Demontáž stropných sklápacích schodov    -0,030t   </t>
  </si>
  <si>
    <t>766231801</t>
  </si>
  <si>
    <t xml:space="preserve">Dodávka : Dreveného rebríkového schodiska   </t>
  </si>
  <si>
    <t>612330001000</t>
  </si>
  <si>
    <t xml:space="preserve">Montáž stropných sklápacích schodov do vopred pripraveného otvoru   </t>
  </si>
  <si>
    <t>766231001</t>
  </si>
  <si>
    <t>t</t>
  </si>
  <si>
    <t xml:space="preserve">Presun hmôt pre konštrukcie tesárske v objektoch výšky do 12 m   </t>
  </si>
  <si>
    <t>998762102</t>
  </si>
  <si>
    <t>m3</t>
  </si>
  <si>
    <t xml:space="preserve">Dodávka : Dosky a fošne SM/JD neopracované neomietané akosť I hr.24-32mm x B=170-240mm   </t>
  </si>
  <si>
    <t>6051011200</t>
  </si>
  <si>
    <t xml:space="preserve">konštrukcia pri hodin.stroji   </t>
  </si>
  <si>
    <t xml:space="preserve">Položenie podláh nehobľovaných hrubých na zraz z dosiek a fošien   </t>
  </si>
  <si>
    <t>762523104</t>
  </si>
  <si>
    <t xml:space="preserve">Súčet   </t>
  </si>
  <si>
    <t xml:space="preserve">roznášacie hranoly a fošne   </t>
  </si>
  <si>
    <t xml:space="preserve">Dodávka : Dosky a fošne mäkké rezivo - omietané smrek akosť I hr.32 mmx100 mm   </t>
  </si>
  <si>
    <t>6051254600</t>
  </si>
  <si>
    <t>m</t>
  </si>
  <si>
    <t>762421500R</t>
  </si>
  <si>
    <t>tks</t>
  </si>
  <si>
    <t xml:space="preserve">Dodávka : Skrutka s plochou hlavou 6x180 mm   </t>
  </si>
  <si>
    <t>309080002300</t>
  </si>
  <si>
    <t xml:space="preserve">Spojovacie prostriedky pre viazané konštrukcie krovov, debnenie a laťovanie, nadstrešné konštr., spádové kliny - svorky, dosky, klince, pásová oceľ, vruty   </t>
  </si>
  <si>
    <t>762395000</t>
  </si>
  <si>
    <t xml:space="preserve">hranol nárožia   </t>
  </si>
  <si>
    <t xml:space="preserve">Dodávka : BSH-lepené vrstvené hranoly,sušené 12+2% konštrukčná kvalita, hr.100mm š.150 mm dl.3,00m pevnostná trieda 24 (BS 11) možnosť GL 28 (BS 14)   </t>
  </si>
  <si>
    <t>6054205010</t>
  </si>
  <si>
    <t xml:space="preserve">Viazané konštrukcie krovov vyrezanie doplnenie z hranolčekov plochy 450-600 cm2   </t>
  </si>
  <si>
    <t>762332935</t>
  </si>
  <si>
    <t xml:space="preserve">"vč.A02 pol.č."   </t>
  </si>
  <si>
    <t xml:space="preserve">chýbajúce a poškodené časti krovu   </t>
  </si>
  <si>
    <t xml:space="preserve">chýbajúce trámy na stolici - stojky a vzpery   </t>
  </si>
  <si>
    <t xml:space="preserve">Viazané konštrukcie krovov vyrezanie časti strešnej väzby doplnenie klieštin rozmeru 150x150   </t>
  </si>
  <si>
    <t>762332931</t>
  </si>
  <si>
    <t xml:space="preserve">Dodávka : Hranol mäkké rezivo - omietané smrekovec akosť I L=400-650cm 150x220mm   </t>
  </si>
  <si>
    <t>6051592600</t>
  </si>
  <si>
    <t xml:space="preserve">Dodávka : Matica šesťhranná M 16 mm, nerezová, DIN 934, STN 02 1401, ISO 40 32   </t>
  </si>
  <si>
    <t>311150000200</t>
  </si>
  <si>
    <t xml:space="preserve">Dodávka : Podložka pre skrutky so šesťhrannou hlavou M16 - nerez, DIN 988, STN 02 1702   </t>
  </si>
  <si>
    <t>3112602010</t>
  </si>
  <si>
    <t xml:space="preserve">Dodávka : Tyč závitová M 16 mm, dĺ. 1 m, norma DIN 975, pevnostná trieda 8.8, zinkovaná, KOELNER   </t>
  </si>
  <si>
    <t>311720001100</t>
  </si>
  <si>
    <t xml:space="preserve">Montáž oceľových spojovacích prostriedkov - svorníkov, skrutiek dĺžky nad 300 do 450 mm   </t>
  </si>
  <si>
    <t>762313113</t>
  </si>
  <si>
    <t xml:space="preserve">Dodávka : Drevené madlo k zábradliu D=4,50x7cm typ obdĺžnikový profil   </t>
  </si>
  <si>
    <t>6113950510</t>
  </si>
  <si>
    <t xml:space="preserve">Montáž zábradlia rovného, osovej vzdialenosti stĺpikov do 1500 mm   </t>
  </si>
  <si>
    <t>762222141</t>
  </si>
  <si>
    <t xml:space="preserve">Príplatok k cene za práce na strechách, na konštrukciách krovov, výšky nad 4 do 12 m   </t>
  </si>
  <si>
    <t>762084111</t>
  </si>
  <si>
    <t xml:space="preserve">Poplatok za skladovanie - iné odpady zo stavieb a demolácií (17 09), ostatné   </t>
  </si>
  <si>
    <t>979089612</t>
  </si>
  <si>
    <t xml:space="preserve">Vnútrostavenisková doprava sutiny a vybúraných hmôt za každých ďalších 5 m   </t>
  </si>
  <si>
    <t>979082121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</si>
  <si>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</si>
  <si>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</si>
  <si>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</si>
  <si>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</si>
  <si>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</si>
  <si>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</si>
  <si>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každé ďalšie podlažie   </t>
  </si>
  <si>
    <t>979011121</t>
  </si>
  <si>
    <t xml:space="preserve">Zvislá doprava sutiny a vybúraných hmôt za prvé podlažie nad alebo pod základným podlažím   </t>
  </si>
  <si>
    <t>979011111</t>
  </si>
  <si>
    <t xml:space="preserve">Demontáž lešenia priestorového ľahkého bez podláh pri zaťaženie do 2 kPa, výšky do 10 m   </t>
  </si>
  <si>
    <t>943943821</t>
  </si>
  <si>
    <t xml:space="preserve">príplatok za 2 mesiace   </t>
  </si>
  <si>
    <t xml:space="preserve">Príplatok za prvý a každý ďalší i začatý mesiac používania lešenia priestorového ľahkého bez podláh výšky do 10 m a nad 10 do 22 m   </t>
  </si>
  <si>
    <t>943943292</t>
  </si>
  <si>
    <t xml:space="preserve">vonkajšie lešenie pre transport materiálu do podkrovia   </t>
  </si>
  <si>
    <t xml:space="preserve">Montáž lešenia priestorového ľahkého bez podláh pri zaťaženie do 2 kPa, výšky do 10 m   </t>
  </si>
  <si>
    <t>943943221</t>
  </si>
  <si>
    <t xml:space="preserve">vnútorné mont.lešenie pod prípojmi klieštin   </t>
  </si>
  <si>
    <t xml:space="preserve">Lešenie ľahké pracovné pomocné s výškou lešeňovej podlahy nad 2,50 do 6 m   </t>
  </si>
  <si>
    <t>941955004</t>
  </si>
  <si>
    <t>Hmotnosť</t>
  </si>
  <si>
    <t>Montáž celkom</t>
  </si>
  <si>
    <t>Dodávka celkom</t>
  </si>
  <si>
    <t>Cena jednotková</t>
  </si>
  <si>
    <t>Množstvo celkom</t>
  </si>
  <si>
    <t>MJ</t>
  </si>
  <si>
    <t>Kód položky</t>
  </si>
  <si>
    <t>Č.</t>
  </si>
  <si>
    <t xml:space="preserve">Zhotoviteľ:   </t>
  </si>
  <si>
    <t>ROZPOČET</t>
  </si>
  <si>
    <t xml:space="preserve">Montáž drevených konštrukcií   </t>
  </si>
  <si>
    <t xml:space="preserve">2*68*6*2   </t>
  </si>
  <si>
    <t xml:space="preserve">2*74*6*2   </t>
  </si>
  <si>
    <t xml:space="preserve">4*2*9  </t>
  </si>
  <si>
    <t xml:space="preserve">4*2*5   </t>
  </si>
  <si>
    <t xml:space="preserve">"vč.A01 pol.č.7"    6*25   </t>
  </si>
  <si>
    <t xml:space="preserve">"vč.A03 pol.č.8"    6*8   </t>
  </si>
  <si>
    <t xml:space="preserve">"vč.A04 pol.č.8"    6*6   </t>
  </si>
  <si>
    <t xml:space="preserve">"vč.A01 pol.č.7"    0,15*0,15*6*25   </t>
  </si>
  <si>
    <t>"vč.A03 pol.č.8"    0,15*0,15*6*8</t>
  </si>
  <si>
    <t xml:space="preserve">"vč.A04 pol.č.8"    0,15*0,15*6*6   </t>
  </si>
  <si>
    <t xml:space="preserve">"vč.A04 pol.č.10"    6,00*4   </t>
  </si>
  <si>
    <t xml:space="preserve">"vč.A03 pol.č.10"    6,00*4   </t>
  </si>
  <si>
    <t xml:space="preserve">"vč.A03 pol.č.10"    0,15*0,20*6,00*4   </t>
  </si>
  <si>
    <t xml:space="preserve">"vč.A04 pol.č.10"    0,15*0,20*6,00*4   </t>
  </si>
  <si>
    <t xml:space="preserve">4,645+3,808+15,04+5,05+3,70+4,645+1,72+1,229   </t>
  </si>
  <si>
    <t xml:space="preserve">"vč.A01 pol.č.6"    3,30*9   </t>
  </si>
  <si>
    <t xml:space="preserve">"vč.A02 pol.č.2"    3,00*7   </t>
  </si>
  <si>
    <t xml:space="preserve">"vč.A03 pol.č.2"    3,00*7   </t>
  </si>
  <si>
    <t xml:space="preserve">"vč.A04 pol.č.2"    3,00*7   </t>
  </si>
  <si>
    <t xml:space="preserve">"vč.A01 pol.č.6"    0,20*0,20*3,25*9*1,04   </t>
  </si>
  <si>
    <t xml:space="preserve">"vč.A04 pol.č.2"    0,20*0,20*3,00*7*1,04   </t>
  </si>
  <si>
    <t xml:space="preserve">"vč.A03 pol.č.2"    0,20*0,20*3,00*7*1,04   </t>
  </si>
  <si>
    <t xml:space="preserve">"vč.A02 pol.č.2"    0,20*0,20*3,00*7*1,04   </t>
  </si>
  <si>
    <t xml:space="preserve">18,00*0,032   </t>
  </si>
  <si>
    <t xml:space="preserve">9*2   </t>
  </si>
  <si>
    <t xml:space="preserve">112,00*2   </t>
  </si>
  <si>
    <t xml:space="preserve">164,00*0,15*0,22*1,10   </t>
  </si>
  <si>
    <t>Rekonštrukcia krovu strechy kaštieľa</t>
  </si>
  <si>
    <t>Stavba:   Rekonštrukcia krovu strechy kaštieľa</t>
  </si>
  <si>
    <t>Objekt:   Rekonštrukcia krovu strechy kaštieľa</t>
  </si>
  <si>
    <t xml:space="preserve">Spracoval:   </t>
  </si>
  <si>
    <t xml:space="preserve">Dátum:   </t>
  </si>
  <si>
    <t>Stavba:   Rekonštrukcia krovu strchy kaštieľa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</si>
</sst>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%;\-0.00%"/>
    <numFmt numFmtId="167" formatCode="#,##0.000;\-#,##0.000"/>
    <numFmt numFmtId="168" formatCode="#,##0.00000;\-#,##0.00000"/>
    <numFmt numFmtId="169" formatCode="#,##0.00_ ;\-#,##0.00\ "/>
  </numFmts>
  <fonts count="63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color indexed="18"/>
      <name val="Arial CE"/>
      <family val="0"/>
    </font>
    <font>
      <sz val="10"/>
      <color indexed="18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4"/>
      <name val="Arial"/>
      <family val="2"/>
    </font>
    <font>
      <b/>
      <sz val="10"/>
      <color indexed="18"/>
      <name val="Arial CE"/>
      <family val="0"/>
    </font>
    <font>
      <sz val="8"/>
      <color indexed="12"/>
      <name val="Arial CE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sz val="8"/>
      <color indexed="61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7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167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167" fontId="15" fillId="0" borderId="65" xfId="0" applyNumberFormat="1" applyFont="1" applyBorder="1" applyAlignment="1">
      <alignment horizontal="right"/>
    </xf>
    <xf numFmtId="39" fontId="15" fillId="0" borderId="65" xfId="0" applyNumberFormat="1" applyFont="1" applyBorder="1" applyAlignment="1">
      <alignment horizontal="right"/>
    </xf>
    <xf numFmtId="0" fontId="15" fillId="0" borderId="65" xfId="0" applyFont="1" applyBorder="1" applyAlignment="1">
      <alignment horizontal="left" wrapText="1"/>
    </xf>
    <xf numFmtId="0" fontId="15" fillId="0" borderId="65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right" vertical="top"/>
    </xf>
    <xf numFmtId="167" fontId="4" fillId="0" borderId="65" xfId="0" applyNumberFormat="1" applyFont="1" applyBorder="1" applyAlignment="1">
      <alignment horizontal="right"/>
    </xf>
    <xf numFmtId="168" fontId="4" fillId="0" borderId="65" xfId="0" applyNumberFormat="1" applyFont="1" applyBorder="1" applyAlignment="1">
      <alignment horizontal="right"/>
    </xf>
    <xf numFmtId="39" fontId="4" fillId="0" borderId="65" xfId="0" applyNumberFormat="1" applyFont="1" applyBorder="1" applyAlignment="1">
      <alignment horizontal="right"/>
    </xf>
    <xf numFmtId="0" fontId="4" fillId="0" borderId="65" xfId="0" applyFont="1" applyBorder="1" applyAlignment="1">
      <alignment horizontal="left" wrapText="1"/>
    </xf>
    <xf numFmtId="37" fontId="4" fillId="0" borderId="65" xfId="0" applyNumberFormat="1" applyFont="1" applyBorder="1" applyAlignment="1">
      <alignment horizontal="right"/>
    </xf>
    <xf numFmtId="168" fontId="14" fillId="0" borderId="0" xfId="0" applyNumberFormat="1" applyFont="1" applyAlignment="1">
      <alignment horizontal="right"/>
    </xf>
    <xf numFmtId="37" fontId="14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37" fontId="21" fillId="0" borderId="0" xfId="0" applyNumberFormat="1" applyFont="1" applyAlignment="1">
      <alignment horizontal="right"/>
    </xf>
    <xf numFmtId="167" fontId="22" fillId="0" borderId="65" xfId="0" applyNumberFormat="1" applyFont="1" applyBorder="1" applyAlignment="1">
      <alignment horizontal="right"/>
    </xf>
    <xf numFmtId="168" fontId="22" fillId="0" borderId="65" xfId="0" applyNumberFormat="1" applyFont="1" applyBorder="1" applyAlignment="1">
      <alignment horizontal="right"/>
    </xf>
    <xf numFmtId="39" fontId="22" fillId="0" borderId="65" xfId="0" applyNumberFormat="1" applyFont="1" applyBorder="1" applyAlignment="1">
      <alignment horizontal="right"/>
    </xf>
    <xf numFmtId="0" fontId="22" fillId="0" borderId="65" xfId="0" applyFont="1" applyBorder="1" applyAlignment="1">
      <alignment horizontal="left" wrapText="1"/>
    </xf>
    <xf numFmtId="37" fontId="22" fillId="0" borderId="65" xfId="0" applyNumberFormat="1" applyFont="1" applyBorder="1" applyAlignment="1">
      <alignment horizontal="right"/>
    </xf>
    <xf numFmtId="167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37" fontId="23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37" fontId="24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37" fontId="25" fillId="0" borderId="0" xfId="0" applyNumberFormat="1" applyFont="1" applyAlignment="1">
      <alignment horizontal="right"/>
    </xf>
    <xf numFmtId="0" fontId="26" fillId="33" borderId="65" xfId="0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168" fontId="4" fillId="0" borderId="0" xfId="0" applyNumberFormat="1" applyFont="1" applyAlignment="1" applyProtection="1">
      <alignment horizontal="center" vertical="center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8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center" vertical="center"/>
      <protection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7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7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37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167" fontId="28" fillId="0" borderId="0" xfId="0" applyNumberFormat="1" applyFont="1" applyAlignment="1">
      <alignment horizontal="right" vertical="top"/>
    </xf>
    <xf numFmtId="39" fontId="28" fillId="0" borderId="0" xfId="0" applyNumberFormat="1" applyFont="1" applyAlignment="1">
      <alignment horizontal="right" vertical="top"/>
    </xf>
    <xf numFmtId="168" fontId="28" fillId="0" borderId="0" xfId="0" applyNumberFormat="1" applyFont="1" applyAlignment="1">
      <alignment horizontal="right" vertical="top"/>
    </xf>
    <xf numFmtId="0" fontId="26" fillId="34" borderId="65" xfId="0" applyFont="1" applyFill="1" applyBorder="1" applyAlignment="1" applyProtection="1">
      <alignment horizontal="center" vertical="center" wrapText="1"/>
      <protection/>
    </xf>
    <xf numFmtId="39" fontId="14" fillId="34" borderId="0" xfId="0" applyNumberFormat="1" applyFont="1" applyFill="1" applyAlignment="1">
      <alignment horizontal="right"/>
    </xf>
    <xf numFmtId="0" fontId="4" fillId="0" borderId="65" xfId="0" applyFont="1" applyFill="1" applyBorder="1" applyAlignment="1">
      <alignment horizontal="left" wrapText="1"/>
    </xf>
    <xf numFmtId="167" fontId="4" fillId="0" borderId="65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 wrapText="1"/>
    </xf>
    <xf numFmtId="167" fontId="2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wrapText="1"/>
    </xf>
    <xf numFmtId="167" fontId="23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 wrapText="1"/>
    </xf>
    <xf numFmtId="167" fontId="25" fillId="0" borderId="0" xfId="0" applyNumberFormat="1" applyFont="1" applyFill="1" applyAlignment="1">
      <alignment horizontal="right"/>
    </xf>
    <xf numFmtId="0" fontId="22" fillId="0" borderId="65" xfId="0" applyFont="1" applyFill="1" applyBorder="1" applyAlignment="1">
      <alignment horizontal="left" wrapText="1"/>
    </xf>
    <xf numFmtId="167" fontId="22" fillId="0" borderId="65" xfId="0" applyNumberFormat="1" applyFont="1" applyFill="1" applyBorder="1" applyAlignment="1">
      <alignment horizontal="right"/>
    </xf>
    <xf numFmtId="0" fontId="26" fillId="0" borderId="6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left" vertical="center"/>
      <protection/>
    </xf>
    <xf numFmtId="167" fontId="16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X11" sqref="X1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27" t="s">
        <v>241</v>
      </c>
      <c r="F5" s="228"/>
      <c r="G5" s="228"/>
      <c r="H5" s="228"/>
      <c r="I5" s="228"/>
      <c r="J5" s="228"/>
      <c r="K5" s="228"/>
      <c r="L5" s="228"/>
      <c r="M5" s="229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 t="s">
        <v>3</v>
      </c>
      <c r="C6" s="16"/>
      <c r="D6" s="16"/>
      <c r="E6" s="230" t="s">
        <v>241</v>
      </c>
      <c r="F6" s="231"/>
      <c r="G6" s="231"/>
      <c r="H6" s="231"/>
      <c r="I6" s="231"/>
      <c r="J6" s="231"/>
      <c r="K6" s="231"/>
      <c r="L6" s="231"/>
      <c r="M6" s="232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33" t="s">
        <v>5</v>
      </c>
      <c r="F7" s="234"/>
      <c r="G7" s="234"/>
      <c r="H7" s="234"/>
      <c r="I7" s="234"/>
      <c r="J7" s="234"/>
      <c r="K7" s="234"/>
      <c r="L7" s="234"/>
      <c r="M7" s="23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248"/>
      <c r="C8" s="248"/>
      <c r="D8" s="24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236" t="s">
        <v>11</v>
      </c>
      <c r="F9" s="237"/>
      <c r="G9" s="237"/>
      <c r="H9" s="237"/>
      <c r="I9" s="237"/>
      <c r="J9" s="237"/>
      <c r="K9" s="237"/>
      <c r="L9" s="237"/>
      <c r="M9" s="238"/>
      <c r="N9" s="16"/>
      <c r="O9" s="16"/>
      <c r="P9" s="26">
        <v>35985135</v>
      </c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239"/>
      <c r="F10" s="240"/>
      <c r="G10" s="240"/>
      <c r="H10" s="240"/>
      <c r="I10" s="240"/>
      <c r="J10" s="240"/>
      <c r="K10" s="240"/>
      <c r="L10" s="240"/>
      <c r="M10" s="241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239" t="s">
        <v>5</v>
      </c>
      <c r="F11" s="240"/>
      <c r="G11" s="240"/>
      <c r="H11" s="240"/>
      <c r="I11" s="240"/>
      <c r="J11" s="240"/>
      <c r="K11" s="240"/>
      <c r="L11" s="240"/>
      <c r="M11" s="241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49" t="s">
        <v>14</v>
      </c>
      <c r="C12" s="249"/>
      <c r="D12" s="249"/>
      <c r="E12" s="251"/>
      <c r="F12" s="252"/>
      <c r="G12" s="252"/>
      <c r="H12" s="252"/>
      <c r="I12" s="252"/>
      <c r="J12" s="252"/>
      <c r="K12" s="252"/>
      <c r="L12" s="252"/>
      <c r="M12" s="253"/>
      <c r="N12" s="30"/>
      <c r="O12" s="30"/>
      <c r="P12" s="31"/>
      <c r="Q12" s="246"/>
      <c r="R12" s="247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15</v>
      </c>
      <c r="F14" s="16"/>
      <c r="G14" s="30"/>
      <c r="H14" s="16" t="s">
        <v>16</v>
      </c>
      <c r="I14" s="30"/>
      <c r="J14" s="16"/>
      <c r="K14" s="16"/>
      <c r="L14" s="16"/>
      <c r="M14" s="16"/>
      <c r="N14" s="16"/>
      <c r="O14" s="16"/>
      <c r="P14" s="16" t="s">
        <v>17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242"/>
      <c r="I15" s="243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34</v>
      </c>
      <c r="B22" s="70" t="s">
        <v>35</v>
      </c>
      <c r="C22" s="71"/>
      <c r="D22" s="72" t="s">
        <v>36</v>
      </c>
      <c r="E22" s="73">
        <f>'1. Rozpočet s výkazom výmer - n'!G13</f>
        <v>0</v>
      </c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41</v>
      </c>
      <c r="B23" s="82"/>
      <c r="C23" s="83"/>
      <c r="D23" s="72" t="s">
        <v>42</v>
      </c>
      <c r="E23" s="73">
        <f>'1. Rozpočet s výkazom výmer - n'!H13</f>
        <v>0</v>
      </c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47</v>
      </c>
      <c r="B24" s="70" t="s">
        <v>48</v>
      </c>
      <c r="C24" s="71"/>
      <c r="D24" s="72" t="s">
        <v>36</v>
      </c>
      <c r="E24" s="73">
        <f>'1. Rozpočet s výkazom výmer - n'!G36</f>
        <v>0</v>
      </c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53</v>
      </c>
      <c r="B25" s="82"/>
      <c r="C25" s="83"/>
      <c r="D25" s="72" t="s">
        <v>42</v>
      </c>
      <c r="E25" s="73">
        <f>'1. Rozpočet s výkazom výmer - n'!H36</f>
        <v>0</v>
      </c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57</v>
      </c>
      <c r="B26" s="70" t="s">
        <v>58</v>
      </c>
      <c r="C26" s="71"/>
      <c r="D26" s="72" t="s">
        <v>36</v>
      </c>
      <c r="E26" s="73">
        <v>0</v>
      </c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61</v>
      </c>
      <c r="B27" s="82"/>
      <c r="C27" s="83"/>
      <c r="D27" s="72" t="s">
        <v>42</v>
      </c>
      <c r="E27" s="73">
        <v>0</v>
      </c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64</v>
      </c>
      <c r="B28" s="250" t="s">
        <v>65</v>
      </c>
      <c r="C28" s="250"/>
      <c r="D28" s="250"/>
      <c r="E28" s="85">
        <f>SUM(E22:E27)</f>
        <v>0</v>
      </c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f>SUM(R22:R27)</f>
        <v>0</v>
      </c>
      <c r="S28" s="44"/>
    </row>
    <row r="29" spans="1:19" s="2" customFormat="1" ht="19.5" customHeight="1">
      <c r="A29" s="89" t="s">
        <v>70</v>
      </c>
      <c r="B29" s="90" t="s">
        <v>71</v>
      </c>
      <c r="C29" s="91"/>
      <c r="D29" s="92"/>
      <c r="E29" s="93">
        <v>0</v>
      </c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12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>
        <f>R28+E28</f>
        <v>0</v>
      </c>
      <c r="S31" s="44"/>
    </row>
    <row r="32" spans="1:19" s="2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61810.63</v>
      </c>
      <c r="Q32" s="76"/>
      <c r="R32" s="106">
        <f>R31*0.2</f>
        <v>0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10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244" t="s">
        <v>86</v>
      </c>
      <c r="N34" s="245"/>
      <c r="O34" s="245"/>
      <c r="P34" s="245"/>
      <c r="Q34" s="92"/>
      <c r="R34" s="119">
        <f>SUM(R31:R33)</f>
        <v>0</v>
      </c>
      <c r="S34" s="28"/>
    </row>
    <row r="35" spans="1:19" s="2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13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7">
      <selection activeCell="M13" sqref="M13"/>
    </sheetView>
  </sheetViews>
  <sheetFormatPr defaultColWidth="10.66015625" defaultRowHeight="12" customHeight="1"/>
  <cols>
    <col min="1" max="1" width="15.5" style="2" customWidth="1"/>
    <col min="2" max="2" width="72.33203125" style="2" customWidth="1"/>
    <col min="3" max="3" width="22" style="2" customWidth="1"/>
    <col min="4" max="4" width="21" style="2" customWidth="1"/>
    <col min="5" max="5" width="21.5" style="2" customWidth="1"/>
    <col min="6" max="7" width="19.66015625" style="2" customWidth="1"/>
    <col min="8" max="16384" width="10.66015625" style="1" customWidth="1"/>
  </cols>
  <sheetData>
    <row r="1" spans="1:7" s="2" customFormat="1" ht="30.75" customHeight="1">
      <c r="A1" s="254" t="s">
        <v>116</v>
      </c>
      <c r="B1" s="254"/>
      <c r="C1" s="254"/>
      <c r="D1" s="254"/>
      <c r="E1" s="254"/>
      <c r="F1" s="254"/>
      <c r="G1" s="254"/>
    </row>
    <row r="2" spans="1:7" s="2" customFormat="1" ht="12.75" customHeight="1">
      <c r="A2" s="149" t="s">
        <v>242</v>
      </c>
      <c r="B2" s="149"/>
      <c r="C2" s="149"/>
      <c r="D2" s="149"/>
      <c r="E2" s="149"/>
      <c r="F2" s="149"/>
      <c r="G2" s="149"/>
    </row>
    <row r="3" spans="1:7" s="2" customFormat="1" ht="12.75" customHeight="1">
      <c r="A3" s="149" t="s">
        <v>243</v>
      </c>
      <c r="B3" s="149"/>
      <c r="C3" s="149"/>
      <c r="D3" s="149"/>
      <c r="E3" s="149"/>
      <c r="F3" s="149"/>
      <c r="G3" s="149"/>
    </row>
    <row r="4" spans="1:7" s="2" customFormat="1" ht="13.5" customHeight="1">
      <c r="A4" s="150"/>
      <c r="B4" s="150"/>
      <c r="C4" s="149"/>
      <c r="D4" s="149"/>
      <c r="E4" s="149"/>
      <c r="F4" s="149"/>
      <c r="G4" s="149"/>
    </row>
    <row r="5" spans="1:7" s="2" customFormat="1" ht="6.75" customHeight="1">
      <c r="A5" s="30"/>
      <c r="B5" s="30"/>
      <c r="C5" s="30"/>
      <c r="D5" s="30"/>
      <c r="E5" s="30"/>
      <c r="F5" s="30"/>
      <c r="G5" s="30"/>
    </row>
    <row r="6" spans="1:7" s="2" customFormat="1" ht="13.5" customHeight="1">
      <c r="A6" s="146" t="s">
        <v>115</v>
      </c>
      <c r="B6" s="146"/>
      <c r="C6" s="147"/>
      <c r="D6" s="148"/>
      <c r="E6" s="147"/>
      <c r="F6" s="147"/>
      <c r="G6" s="147"/>
    </row>
    <row r="7" spans="1:7" s="2" customFormat="1" ht="14.25" customHeight="1">
      <c r="A7" s="146" t="s">
        <v>114</v>
      </c>
      <c r="B7" s="146"/>
      <c r="C7" s="145"/>
      <c r="D7" s="255" t="s">
        <v>244</v>
      </c>
      <c r="E7" s="256"/>
      <c r="F7" s="257"/>
      <c r="G7" s="145"/>
    </row>
    <row r="8" spans="1:7" s="2" customFormat="1" ht="14.25" customHeight="1">
      <c r="A8" s="146" t="s">
        <v>113</v>
      </c>
      <c r="B8" s="146"/>
      <c r="C8" s="145"/>
      <c r="D8" s="146" t="s">
        <v>245</v>
      </c>
      <c r="E8" s="145"/>
      <c r="F8" s="145"/>
      <c r="G8" s="145"/>
    </row>
    <row r="9" spans="1:7" s="2" customFormat="1" ht="6.75" customHeight="1">
      <c r="A9" s="141"/>
      <c r="B9" s="141"/>
      <c r="C9" s="141"/>
      <c r="D9" s="141"/>
      <c r="E9" s="141"/>
      <c r="F9" s="141"/>
      <c r="G9" s="141"/>
    </row>
    <row r="10" spans="1:7" s="2" customFormat="1" ht="23.25" customHeight="1">
      <c r="A10" s="144" t="s">
        <v>112</v>
      </c>
      <c r="B10" s="144" t="s">
        <v>111</v>
      </c>
      <c r="C10" s="144" t="s">
        <v>110</v>
      </c>
      <c r="D10" s="144" t="s">
        <v>42</v>
      </c>
      <c r="E10" s="144" t="s">
        <v>109</v>
      </c>
      <c r="F10" s="144" t="s">
        <v>108</v>
      </c>
      <c r="G10" s="144" t="s">
        <v>107</v>
      </c>
    </row>
    <row r="11" spans="1:7" s="2" customFormat="1" ht="12.75" customHeight="1" hidden="1">
      <c r="A11" s="144" t="s">
        <v>34</v>
      </c>
      <c r="B11" s="144" t="s">
        <v>41</v>
      </c>
      <c r="C11" s="143" t="s">
        <v>47</v>
      </c>
      <c r="D11" s="143" t="s">
        <v>53</v>
      </c>
      <c r="E11" s="143" t="s">
        <v>57</v>
      </c>
      <c r="F11" s="143" t="s">
        <v>61</v>
      </c>
      <c r="G11" s="143" t="s">
        <v>64</v>
      </c>
    </row>
    <row r="12" spans="1:7" s="2" customFormat="1" ht="4.5" customHeight="1">
      <c r="A12" s="142"/>
      <c r="B12" s="142"/>
      <c r="C12" s="141"/>
      <c r="D12" s="141"/>
      <c r="E12" s="141"/>
      <c r="F12" s="141"/>
      <c r="G12" s="141"/>
    </row>
    <row r="13" spans="1:7" s="2" customFormat="1" ht="30.75" customHeight="1">
      <c r="A13" s="136" t="s">
        <v>35</v>
      </c>
      <c r="B13" s="135" t="s">
        <v>106</v>
      </c>
      <c r="C13" s="134">
        <f>C14</f>
        <v>0</v>
      </c>
      <c r="D13" s="134">
        <f>D14</f>
        <v>0</v>
      </c>
      <c r="E13" s="134">
        <f>E14</f>
        <v>0</v>
      </c>
      <c r="F13" s="134">
        <f>F14</f>
        <v>23.89824</v>
      </c>
      <c r="G13" s="133">
        <v>0</v>
      </c>
    </row>
    <row r="14" spans="1:7" s="2" customFormat="1" ht="28.5" customHeight="1">
      <c r="A14" s="140" t="s">
        <v>43</v>
      </c>
      <c r="B14" s="139" t="s">
        <v>105</v>
      </c>
      <c r="C14" s="138">
        <v>0</v>
      </c>
      <c r="D14" s="138">
        <v>0</v>
      </c>
      <c r="E14" s="138">
        <v>0</v>
      </c>
      <c r="F14" s="137">
        <v>23.89824</v>
      </c>
      <c r="G14" s="137">
        <v>0</v>
      </c>
    </row>
    <row r="15" spans="1:7" s="2" customFormat="1" ht="30.75" customHeight="1">
      <c r="A15" s="136" t="s">
        <v>48</v>
      </c>
      <c r="B15" s="135" t="s">
        <v>104</v>
      </c>
      <c r="C15" s="134">
        <f>SUM(C16:C18)</f>
        <v>0</v>
      </c>
      <c r="D15" s="134">
        <f>SUM(D16:D18)</f>
        <v>0</v>
      </c>
      <c r="E15" s="134">
        <f>SUM(E16:E18)</f>
        <v>0</v>
      </c>
      <c r="F15" s="133">
        <v>29.9896607</v>
      </c>
      <c r="G15" s="133">
        <v>0.2124</v>
      </c>
    </row>
    <row r="16" spans="1:7" s="2" customFormat="1" ht="28.5" customHeight="1">
      <c r="A16" s="140" t="s">
        <v>103</v>
      </c>
      <c r="B16" s="139" t="s">
        <v>102</v>
      </c>
      <c r="C16" s="138">
        <v>0</v>
      </c>
      <c r="D16" s="138">
        <v>0</v>
      </c>
      <c r="E16" s="138">
        <v>0</v>
      </c>
      <c r="F16" s="137">
        <v>29.9353007</v>
      </c>
      <c r="G16" s="137">
        <v>0.1824</v>
      </c>
    </row>
    <row r="17" spans="1:7" s="2" customFormat="1" ht="28.5" customHeight="1">
      <c r="A17" s="140" t="s">
        <v>101</v>
      </c>
      <c r="B17" s="139" t="s">
        <v>100</v>
      </c>
      <c r="C17" s="138">
        <v>0</v>
      </c>
      <c r="D17" s="138">
        <v>0</v>
      </c>
      <c r="E17" s="138">
        <v>0</v>
      </c>
      <c r="F17" s="137">
        <v>0.03538</v>
      </c>
      <c r="G17" s="137">
        <v>0.03</v>
      </c>
    </row>
    <row r="18" spans="1:7" s="2" customFormat="1" ht="28.5" customHeight="1">
      <c r="A18" s="140" t="s">
        <v>99</v>
      </c>
      <c r="B18" s="139" t="s">
        <v>98</v>
      </c>
      <c r="C18" s="138">
        <v>0</v>
      </c>
      <c r="D18" s="138">
        <v>0</v>
      </c>
      <c r="E18" s="138">
        <v>0</v>
      </c>
      <c r="F18" s="137">
        <v>0.01898</v>
      </c>
      <c r="G18" s="137">
        <v>0</v>
      </c>
    </row>
    <row r="19" spans="1:7" s="2" customFormat="1" ht="30.75" customHeight="1">
      <c r="A19" s="136" t="s">
        <v>97</v>
      </c>
      <c r="B19" s="135" t="s">
        <v>96</v>
      </c>
      <c r="C19" s="134">
        <v>0</v>
      </c>
      <c r="D19" s="134">
        <v>0</v>
      </c>
      <c r="E19" s="134">
        <v>0</v>
      </c>
      <c r="F19" s="133">
        <v>0</v>
      </c>
      <c r="G19" s="133">
        <v>0</v>
      </c>
    </row>
    <row r="20" spans="1:7" s="2" customFormat="1" ht="30.75" customHeight="1">
      <c r="A20" s="132"/>
      <c r="B20" s="131" t="s">
        <v>95</v>
      </c>
      <c r="C20" s="130">
        <f>C13+C15+C19</f>
        <v>0</v>
      </c>
      <c r="D20" s="130">
        <f>D13+D15+D19</f>
        <v>0</v>
      </c>
      <c r="E20" s="130">
        <f>E13+E15+E19</f>
        <v>0</v>
      </c>
      <c r="F20" s="130">
        <f>F13+F15+F19</f>
        <v>53.8879007</v>
      </c>
      <c r="G20" s="129">
        <v>0.2124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6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showGridLines="0" tabSelected="1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P9" sqref="P9"/>
    </sheetView>
  </sheetViews>
  <sheetFormatPr defaultColWidth="10.5" defaultRowHeight="12" customHeight="1"/>
  <cols>
    <col min="1" max="1" width="6" style="155" customWidth="1"/>
    <col min="2" max="2" width="16.66015625" style="154" customWidth="1"/>
    <col min="3" max="3" width="42.83203125" style="154" customWidth="1"/>
    <col min="4" max="4" width="4.33203125" style="154" customWidth="1"/>
    <col min="5" max="5" width="10.66015625" style="151" customWidth="1"/>
    <col min="6" max="6" width="9" style="153" customWidth="1"/>
    <col min="7" max="7" width="18.16015625" style="153" customWidth="1"/>
    <col min="8" max="8" width="20.66015625" style="153" customWidth="1"/>
    <col min="9" max="9" width="18.66015625" style="153" customWidth="1"/>
    <col min="10" max="10" width="10.66015625" style="152" customWidth="1"/>
    <col min="11" max="11" width="10.66015625" style="151" customWidth="1"/>
    <col min="12" max="16384" width="10.5" style="1" customWidth="1"/>
  </cols>
  <sheetData>
    <row r="1" spans="1:11" s="2" customFormat="1" ht="18.75" customHeight="1">
      <c r="A1" s="198"/>
      <c r="B1" s="198"/>
      <c r="C1" s="198" t="s">
        <v>212</v>
      </c>
      <c r="D1" s="198"/>
      <c r="E1" s="198"/>
      <c r="F1" s="198"/>
      <c r="G1" s="198"/>
      <c r="H1" s="198"/>
      <c r="I1" s="198"/>
      <c r="J1" s="198"/>
      <c r="K1" s="198"/>
    </row>
    <row r="2" spans="1:11" s="2" customFormat="1" ht="12.75" customHeight="1">
      <c r="A2" s="197" t="s">
        <v>246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2" customFormat="1" ht="12.75" customHeight="1">
      <c r="A3" s="197" t="s">
        <v>243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2" customFormat="1" ht="12.75" customHeight="1">
      <c r="A4" s="196"/>
      <c r="B4" s="196"/>
      <c r="C4" s="196"/>
      <c r="D4" s="192"/>
      <c r="E4" s="192"/>
      <c r="F4" s="192"/>
      <c r="G4" s="192"/>
      <c r="H4" s="192"/>
      <c r="I4" s="192"/>
      <c r="J4" s="192"/>
      <c r="K4" s="192"/>
    </row>
    <row r="5" spans="1:11" s="2" customFormat="1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s="2" customFormat="1" ht="12.75" customHeight="1">
      <c r="A6" s="192" t="s">
        <v>115</v>
      </c>
      <c r="B6" s="194"/>
      <c r="C6" s="194"/>
      <c r="D6" s="194"/>
      <c r="E6" s="189"/>
      <c r="F6" s="193"/>
      <c r="G6" s="193"/>
      <c r="H6" s="193"/>
      <c r="I6" s="193"/>
      <c r="J6" s="195"/>
      <c r="K6" s="189"/>
    </row>
    <row r="7" spans="1:11" s="2" customFormat="1" ht="12.75" customHeight="1">
      <c r="A7" s="192" t="s">
        <v>211</v>
      </c>
      <c r="B7" s="194"/>
      <c r="C7" s="194"/>
      <c r="D7" s="194"/>
      <c r="E7" s="189"/>
      <c r="F7" s="193"/>
      <c r="G7" s="193"/>
      <c r="H7" s="192" t="s">
        <v>244</v>
      </c>
      <c r="I7" s="191"/>
      <c r="J7" s="190"/>
      <c r="K7" s="189"/>
    </row>
    <row r="8" spans="1:11" s="2" customFormat="1" ht="12.75" customHeight="1">
      <c r="A8" s="192" t="s">
        <v>113</v>
      </c>
      <c r="B8" s="194"/>
      <c r="C8" s="194"/>
      <c r="D8" s="194"/>
      <c r="E8" s="189"/>
      <c r="F8" s="193"/>
      <c r="G8" s="193"/>
      <c r="H8" s="192" t="s">
        <v>245</v>
      </c>
      <c r="I8" s="191"/>
      <c r="J8" s="190"/>
      <c r="K8" s="189"/>
    </row>
    <row r="9" spans="1:11" s="2" customFormat="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s="2" customFormat="1" ht="39.75" customHeight="1">
      <c r="A10" s="188" t="s">
        <v>210</v>
      </c>
      <c r="B10" s="188" t="s">
        <v>209</v>
      </c>
      <c r="C10" s="188" t="s">
        <v>111</v>
      </c>
      <c r="D10" s="188" t="s">
        <v>208</v>
      </c>
      <c r="E10" s="188" t="s">
        <v>207</v>
      </c>
      <c r="F10" s="188" t="s">
        <v>206</v>
      </c>
      <c r="G10" s="188" t="s">
        <v>205</v>
      </c>
      <c r="H10" s="226" t="s">
        <v>204</v>
      </c>
      <c r="I10" s="214" t="s">
        <v>109</v>
      </c>
      <c r="J10" s="188" t="s">
        <v>203</v>
      </c>
      <c r="K10" s="188" t="s">
        <v>108</v>
      </c>
    </row>
    <row r="11" spans="1:11" s="2" customFormat="1" ht="12.75" customHeight="1">
      <c r="A11" s="188" t="s">
        <v>34</v>
      </c>
      <c r="B11" s="188" t="s">
        <v>41</v>
      </c>
      <c r="C11" s="188" t="s">
        <v>47</v>
      </c>
      <c r="D11" s="188" t="s">
        <v>53</v>
      </c>
      <c r="E11" s="188" t="s">
        <v>57</v>
      </c>
      <c r="F11" s="188" t="s">
        <v>61</v>
      </c>
      <c r="G11" s="188" t="s">
        <v>64</v>
      </c>
      <c r="H11" s="188" t="s">
        <v>37</v>
      </c>
      <c r="I11" s="188" t="s">
        <v>43</v>
      </c>
      <c r="J11" s="188" t="s">
        <v>49</v>
      </c>
      <c r="K11" s="188" t="s">
        <v>54</v>
      </c>
    </row>
    <row r="12" spans="1:11" s="2" customFormat="1" ht="11.2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s="2" customFormat="1" ht="30.75" customHeight="1">
      <c r="A13" s="162"/>
      <c r="B13" s="135" t="s">
        <v>35</v>
      </c>
      <c r="C13" s="135" t="s">
        <v>106</v>
      </c>
      <c r="D13" s="135"/>
      <c r="E13" s="133"/>
      <c r="F13" s="134"/>
      <c r="G13" s="134">
        <f>G14</f>
        <v>0</v>
      </c>
      <c r="H13" s="215">
        <f>H14</f>
        <v>0</v>
      </c>
      <c r="I13" s="215">
        <f>I14</f>
        <v>0</v>
      </c>
      <c r="J13" s="161"/>
      <c r="K13" s="133">
        <v>23.89824</v>
      </c>
    </row>
    <row r="14" spans="1:11" s="2" customFormat="1" ht="28.5" customHeight="1">
      <c r="A14" s="167"/>
      <c r="B14" s="166" t="s">
        <v>43</v>
      </c>
      <c r="C14" s="166" t="s">
        <v>105</v>
      </c>
      <c r="D14" s="166"/>
      <c r="E14" s="163"/>
      <c r="F14" s="165"/>
      <c r="G14" s="165">
        <f>SUM(G15:G35)</f>
        <v>0</v>
      </c>
      <c r="H14" s="165">
        <f>SUM(H15:H35)</f>
        <v>0</v>
      </c>
      <c r="I14" s="165">
        <f>SUM(I15:I35)</f>
        <v>0</v>
      </c>
      <c r="J14" s="164"/>
      <c r="K14" s="163">
        <v>23.89824</v>
      </c>
    </row>
    <row r="15" spans="1:11" s="2" customFormat="1" ht="24" customHeight="1">
      <c r="A15" s="160">
        <v>1</v>
      </c>
      <c r="B15" s="159" t="s">
        <v>202</v>
      </c>
      <c r="C15" s="159" t="s">
        <v>201</v>
      </c>
      <c r="D15" s="159" t="s">
        <v>120</v>
      </c>
      <c r="E15" s="156">
        <v>3408</v>
      </c>
      <c r="F15" s="158"/>
      <c r="G15" s="158"/>
      <c r="H15" s="158"/>
      <c r="I15" s="158">
        <f>SUM(E15*F15)</f>
        <v>0</v>
      </c>
      <c r="J15" s="157">
        <v>0.00618</v>
      </c>
      <c r="K15" s="156">
        <v>18.39168</v>
      </c>
    </row>
    <row r="16" spans="1:11" s="2" customFormat="1" ht="13.5" customHeight="1">
      <c r="A16" s="182"/>
      <c r="B16" s="181"/>
      <c r="C16" s="181" t="s">
        <v>200</v>
      </c>
      <c r="D16" s="181"/>
      <c r="E16" s="178"/>
      <c r="F16" s="180"/>
      <c r="G16" s="180"/>
      <c r="H16" s="180"/>
      <c r="I16" s="180"/>
      <c r="J16" s="179"/>
      <c r="K16" s="178"/>
    </row>
    <row r="17" spans="1:11" s="2" customFormat="1" ht="13.5" customHeight="1">
      <c r="A17" s="177"/>
      <c r="B17" s="176"/>
      <c r="C17" s="176" t="s">
        <v>214</v>
      </c>
      <c r="D17" s="176"/>
      <c r="E17" s="173">
        <v>1632</v>
      </c>
      <c r="F17" s="175"/>
      <c r="G17" s="175"/>
      <c r="H17" s="175"/>
      <c r="I17" s="175"/>
      <c r="J17" s="174"/>
      <c r="K17" s="173"/>
    </row>
    <row r="18" spans="1:11" s="2" customFormat="1" ht="13.5" customHeight="1">
      <c r="A18" s="177"/>
      <c r="B18" s="176"/>
      <c r="C18" s="176" t="s">
        <v>215</v>
      </c>
      <c r="D18" s="176"/>
      <c r="E18" s="173">
        <v>1776</v>
      </c>
      <c r="F18" s="175"/>
      <c r="G18" s="175"/>
      <c r="H18" s="175"/>
      <c r="I18" s="175"/>
      <c r="J18" s="174"/>
      <c r="K18" s="173"/>
    </row>
    <row r="19" spans="1:11" s="2" customFormat="1" ht="13.5" customHeight="1">
      <c r="A19" s="187"/>
      <c r="B19" s="186"/>
      <c r="C19" s="186" t="s">
        <v>141</v>
      </c>
      <c r="D19" s="186"/>
      <c r="E19" s="183">
        <f>SUM(E17:E18)</f>
        <v>3408</v>
      </c>
      <c r="F19" s="185"/>
      <c r="G19" s="185"/>
      <c r="H19" s="185"/>
      <c r="I19" s="185"/>
      <c r="J19" s="184"/>
      <c r="K19" s="183"/>
    </row>
    <row r="20" spans="1:11" s="2" customFormat="1" ht="24" customHeight="1">
      <c r="A20" s="160">
        <v>2</v>
      </c>
      <c r="B20" s="159" t="s">
        <v>199</v>
      </c>
      <c r="C20" s="159" t="s">
        <v>198</v>
      </c>
      <c r="D20" s="159" t="s">
        <v>135</v>
      </c>
      <c r="E20" s="156">
        <v>112</v>
      </c>
      <c r="F20" s="158"/>
      <c r="G20" s="158"/>
      <c r="H20" s="158"/>
      <c r="I20" s="158">
        <f>SUM(E20*F20)</f>
        <v>0</v>
      </c>
      <c r="J20" s="157">
        <v>0.02868</v>
      </c>
      <c r="K20" s="156">
        <v>2.06496</v>
      </c>
    </row>
    <row r="21" spans="1:11" s="2" customFormat="1" ht="13.5" customHeight="1">
      <c r="A21" s="182"/>
      <c r="B21" s="181"/>
      <c r="C21" s="181" t="s">
        <v>197</v>
      </c>
      <c r="D21" s="181"/>
      <c r="E21" s="178"/>
      <c r="F21" s="180"/>
      <c r="G21" s="180"/>
      <c r="H21" s="180"/>
      <c r="I21" s="180"/>
      <c r="J21" s="179"/>
      <c r="K21" s="178"/>
    </row>
    <row r="22" spans="1:11" s="2" customFormat="1" ht="13.5" customHeight="1">
      <c r="A22" s="177"/>
      <c r="B22" s="176"/>
      <c r="C22" s="176" t="s">
        <v>216</v>
      </c>
      <c r="D22" s="176"/>
      <c r="E22" s="173">
        <v>72</v>
      </c>
      <c r="F22" s="175"/>
      <c r="G22" s="175"/>
      <c r="H22" s="175"/>
      <c r="I22" s="175"/>
      <c r="J22" s="174"/>
      <c r="K22" s="173"/>
    </row>
    <row r="23" spans="1:11" s="2" customFormat="1" ht="13.5" customHeight="1">
      <c r="A23" s="177"/>
      <c r="B23" s="176"/>
      <c r="C23" s="176" t="s">
        <v>217</v>
      </c>
      <c r="D23" s="176"/>
      <c r="E23" s="173">
        <v>40</v>
      </c>
      <c r="F23" s="175"/>
      <c r="G23" s="175"/>
      <c r="H23" s="175"/>
      <c r="I23" s="175"/>
      <c r="J23" s="174"/>
      <c r="K23" s="173"/>
    </row>
    <row r="24" spans="1:11" s="2" customFormat="1" ht="13.5" customHeight="1">
      <c r="A24" s="187"/>
      <c r="B24" s="186"/>
      <c r="C24" s="186" t="s">
        <v>141</v>
      </c>
      <c r="D24" s="186"/>
      <c r="E24" s="183">
        <f>SUM(E22:E23)</f>
        <v>112</v>
      </c>
      <c r="F24" s="185"/>
      <c r="G24" s="185"/>
      <c r="H24" s="185"/>
      <c r="I24" s="185"/>
      <c r="J24" s="184"/>
      <c r="K24" s="183"/>
    </row>
    <row r="25" spans="1:11" s="2" customFormat="1" ht="34.5" customHeight="1">
      <c r="A25" s="160">
        <v>3</v>
      </c>
      <c r="B25" s="159" t="s">
        <v>196</v>
      </c>
      <c r="C25" s="159" t="s">
        <v>195</v>
      </c>
      <c r="D25" s="159" t="s">
        <v>135</v>
      </c>
      <c r="E25" s="156">
        <v>224</v>
      </c>
      <c r="F25" s="158"/>
      <c r="G25" s="158"/>
      <c r="H25" s="158"/>
      <c r="I25" s="158">
        <f>SUM(E25*F25)</f>
        <v>0</v>
      </c>
      <c r="J25" s="157">
        <v>0</v>
      </c>
      <c r="K25" s="156">
        <v>0</v>
      </c>
    </row>
    <row r="26" spans="1:11" s="2" customFormat="1" ht="13.5" customHeight="1">
      <c r="A26" s="182"/>
      <c r="B26" s="181"/>
      <c r="C26" s="181" t="s">
        <v>194</v>
      </c>
      <c r="D26" s="181"/>
      <c r="E26" s="178"/>
      <c r="F26" s="180"/>
      <c r="G26" s="180"/>
      <c r="H26" s="180"/>
      <c r="I26" s="180"/>
      <c r="J26" s="179"/>
      <c r="K26" s="178"/>
    </row>
    <row r="27" spans="1:11" s="2" customFormat="1" ht="13.5" customHeight="1">
      <c r="A27" s="177"/>
      <c r="B27" s="176"/>
      <c r="C27" s="176" t="s">
        <v>239</v>
      </c>
      <c r="D27" s="176"/>
      <c r="E27" s="173">
        <v>224</v>
      </c>
      <c r="F27" s="175"/>
      <c r="G27" s="175"/>
      <c r="H27" s="175"/>
      <c r="I27" s="175"/>
      <c r="J27" s="174"/>
      <c r="K27" s="173"/>
    </row>
    <row r="28" spans="1:11" s="2" customFormat="1" ht="24" customHeight="1">
      <c r="A28" s="160">
        <v>4</v>
      </c>
      <c r="B28" s="159" t="s">
        <v>193</v>
      </c>
      <c r="C28" s="159" t="s">
        <v>192</v>
      </c>
      <c r="D28" s="159" t="s">
        <v>135</v>
      </c>
      <c r="E28" s="156">
        <v>224</v>
      </c>
      <c r="F28" s="158"/>
      <c r="G28" s="158"/>
      <c r="H28" s="158"/>
      <c r="I28" s="158">
        <f>SUM(E28*F28)</f>
        <v>0</v>
      </c>
      <c r="J28" s="157">
        <v>0.0239</v>
      </c>
      <c r="K28" s="156">
        <v>3.4416</v>
      </c>
    </row>
    <row r="29" spans="1:11" s="2" customFormat="1" ht="24" customHeight="1">
      <c r="A29" s="160">
        <v>5</v>
      </c>
      <c r="B29" s="159" t="s">
        <v>191</v>
      </c>
      <c r="C29" s="159" t="s">
        <v>190</v>
      </c>
      <c r="D29" s="159" t="s">
        <v>132</v>
      </c>
      <c r="E29" s="156">
        <v>0.424</v>
      </c>
      <c r="F29" s="158"/>
      <c r="G29" s="158"/>
      <c r="H29" s="158"/>
      <c r="I29" s="158">
        <f aca="true" t="shared" si="0" ref="I29:I35">SUM(E29*F29)</f>
        <v>0</v>
      </c>
      <c r="J29" s="157">
        <v>0</v>
      </c>
      <c r="K29" s="156">
        <v>0</v>
      </c>
    </row>
    <row r="30" spans="1:11" s="2" customFormat="1" ht="24" customHeight="1">
      <c r="A30" s="160">
        <v>6</v>
      </c>
      <c r="B30" s="159" t="s">
        <v>189</v>
      </c>
      <c r="C30" s="159" t="s">
        <v>188</v>
      </c>
      <c r="D30" s="159" t="s">
        <v>132</v>
      </c>
      <c r="E30" s="156">
        <v>0.848</v>
      </c>
      <c r="F30" s="158"/>
      <c r="G30" s="158"/>
      <c r="H30" s="158"/>
      <c r="I30" s="158">
        <f t="shared" si="0"/>
        <v>0</v>
      </c>
      <c r="J30" s="157">
        <v>0</v>
      </c>
      <c r="K30" s="156">
        <v>0</v>
      </c>
    </row>
    <row r="31" spans="1:11" s="2" customFormat="1" ht="24" customHeight="1">
      <c r="A31" s="160">
        <v>7</v>
      </c>
      <c r="B31" s="159" t="s">
        <v>187</v>
      </c>
      <c r="C31" s="159" t="s">
        <v>186</v>
      </c>
      <c r="D31" s="159" t="s">
        <v>132</v>
      </c>
      <c r="E31" s="156">
        <v>0.424</v>
      </c>
      <c r="F31" s="158"/>
      <c r="G31" s="158"/>
      <c r="H31" s="158"/>
      <c r="I31" s="158">
        <f t="shared" si="0"/>
        <v>0</v>
      </c>
      <c r="J31" s="157">
        <v>0</v>
      </c>
      <c r="K31" s="156">
        <v>0</v>
      </c>
    </row>
    <row r="32" spans="1:11" s="2" customFormat="1" ht="24" customHeight="1">
      <c r="A32" s="160">
        <v>8</v>
      </c>
      <c r="B32" s="159" t="s">
        <v>185</v>
      </c>
      <c r="C32" s="159" t="s">
        <v>184</v>
      </c>
      <c r="D32" s="159" t="s">
        <v>132</v>
      </c>
      <c r="E32" s="156">
        <v>1.169</v>
      </c>
      <c r="F32" s="158"/>
      <c r="G32" s="158"/>
      <c r="H32" s="158"/>
      <c r="I32" s="158">
        <f t="shared" si="0"/>
        <v>0</v>
      </c>
      <c r="J32" s="157">
        <v>0</v>
      </c>
      <c r="K32" s="156">
        <v>0</v>
      </c>
    </row>
    <row r="33" spans="1:11" s="2" customFormat="1" ht="24" customHeight="1">
      <c r="A33" s="160">
        <v>9</v>
      </c>
      <c r="B33" s="159" t="s">
        <v>183</v>
      </c>
      <c r="C33" s="159" t="s">
        <v>182</v>
      </c>
      <c r="D33" s="159" t="s">
        <v>132</v>
      </c>
      <c r="E33" s="156">
        <v>0.424</v>
      </c>
      <c r="F33" s="158"/>
      <c r="G33" s="158"/>
      <c r="H33" s="158"/>
      <c r="I33" s="158">
        <f t="shared" si="0"/>
        <v>0</v>
      </c>
      <c r="J33" s="157">
        <v>0</v>
      </c>
      <c r="K33" s="156">
        <v>0</v>
      </c>
    </row>
    <row r="34" spans="1:11" s="2" customFormat="1" ht="24" customHeight="1">
      <c r="A34" s="160">
        <v>10</v>
      </c>
      <c r="B34" s="159" t="s">
        <v>181</v>
      </c>
      <c r="C34" s="159" t="s">
        <v>180</v>
      </c>
      <c r="D34" s="159" t="s">
        <v>132</v>
      </c>
      <c r="E34" s="156">
        <v>0.424</v>
      </c>
      <c r="F34" s="158"/>
      <c r="G34" s="158"/>
      <c r="H34" s="158"/>
      <c r="I34" s="158">
        <f t="shared" si="0"/>
        <v>0</v>
      </c>
      <c r="J34" s="157">
        <v>0</v>
      </c>
      <c r="K34" s="156">
        <v>0</v>
      </c>
    </row>
    <row r="35" spans="1:11" s="2" customFormat="1" ht="24" customHeight="1">
      <c r="A35" s="160">
        <v>11</v>
      </c>
      <c r="B35" s="159" t="s">
        <v>179</v>
      </c>
      <c r="C35" s="159" t="s">
        <v>178</v>
      </c>
      <c r="D35" s="159" t="s">
        <v>132</v>
      </c>
      <c r="E35" s="156">
        <v>0.424</v>
      </c>
      <c r="F35" s="158"/>
      <c r="G35" s="158"/>
      <c r="H35" s="158"/>
      <c r="I35" s="158">
        <f t="shared" si="0"/>
        <v>0</v>
      </c>
      <c r="J35" s="157">
        <v>0</v>
      </c>
      <c r="K35" s="156">
        <v>0</v>
      </c>
    </row>
    <row r="36" spans="1:11" s="2" customFormat="1" ht="30.75" customHeight="1">
      <c r="A36" s="199"/>
      <c r="B36" s="200" t="s">
        <v>48</v>
      </c>
      <c r="C36" s="200" t="s">
        <v>104</v>
      </c>
      <c r="D36" s="200"/>
      <c r="E36" s="201"/>
      <c r="F36" s="202"/>
      <c r="G36" s="202">
        <f>G37+G95+G99</f>
        <v>0</v>
      </c>
      <c r="H36" s="202">
        <f>H37+H95+H99</f>
        <v>0</v>
      </c>
      <c r="I36" s="202">
        <f>I37+I95+I99</f>
        <v>0</v>
      </c>
      <c r="J36" s="203"/>
      <c r="K36" s="201">
        <v>29.9896607</v>
      </c>
    </row>
    <row r="37" spans="1:11" s="2" customFormat="1" ht="28.5" customHeight="1">
      <c r="A37" s="167"/>
      <c r="B37" s="166" t="s">
        <v>103</v>
      </c>
      <c r="C37" s="166" t="s">
        <v>102</v>
      </c>
      <c r="D37" s="166"/>
      <c r="E37" s="163"/>
      <c r="F37" s="165"/>
      <c r="G37" s="165">
        <f>SUM(G38:G94)</f>
        <v>0</v>
      </c>
      <c r="H37" s="165">
        <f>SUM(H38:H94)</f>
        <v>0</v>
      </c>
      <c r="I37" s="165">
        <f>SUM(I38:I94)</f>
        <v>0</v>
      </c>
      <c r="J37" s="164"/>
      <c r="K37" s="163">
        <v>29.9353007</v>
      </c>
    </row>
    <row r="38" spans="1:11" s="2" customFormat="1" ht="24" customHeight="1">
      <c r="A38" s="160">
        <v>12</v>
      </c>
      <c r="B38" s="159" t="s">
        <v>177</v>
      </c>
      <c r="C38" s="159" t="s">
        <v>176</v>
      </c>
      <c r="D38" s="159" t="s">
        <v>145</v>
      </c>
      <c r="E38" s="156">
        <v>72</v>
      </c>
      <c r="F38" s="158"/>
      <c r="G38" s="158"/>
      <c r="H38" s="158"/>
      <c r="I38" s="158">
        <f>SUM(E38*F38)</f>
        <v>0</v>
      </c>
      <c r="J38" s="157">
        <v>0</v>
      </c>
      <c r="K38" s="156">
        <v>0</v>
      </c>
    </row>
    <row r="39" spans="1:11" s="2" customFormat="1" ht="24" customHeight="1">
      <c r="A39" s="160">
        <v>13</v>
      </c>
      <c r="B39" s="159" t="s">
        <v>175</v>
      </c>
      <c r="C39" s="159" t="s">
        <v>174</v>
      </c>
      <c r="D39" s="159" t="s">
        <v>145</v>
      </c>
      <c r="E39" s="156">
        <v>25</v>
      </c>
      <c r="F39" s="158"/>
      <c r="G39" s="158"/>
      <c r="H39" s="158"/>
      <c r="I39" s="158">
        <f aca="true" t="shared" si="1" ref="I39:I44">SUM(E39*F39)</f>
        <v>0</v>
      </c>
      <c r="J39" s="157">
        <v>0.00028</v>
      </c>
      <c r="K39" s="156">
        <v>0.00504</v>
      </c>
    </row>
    <row r="40" spans="1:11" s="2" customFormat="1" ht="24" customHeight="1">
      <c r="A40" s="172">
        <v>14</v>
      </c>
      <c r="B40" s="171" t="s">
        <v>173</v>
      </c>
      <c r="C40" s="171" t="s">
        <v>172</v>
      </c>
      <c r="D40" s="171" t="s">
        <v>145</v>
      </c>
      <c r="E40" s="168">
        <v>25</v>
      </c>
      <c r="F40" s="170"/>
      <c r="G40" s="170"/>
      <c r="H40" s="158"/>
      <c r="I40" s="158">
        <f t="shared" si="1"/>
        <v>0</v>
      </c>
      <c r="J40" s="169">
        <v>0.045</v>
      </c>
      <c r="K40" s="168">
        <v>0.81</v>
      </c>
    </row>
    <row r="41" spans="1:11" s="2" customFormat="1" ht="24" customHeight="1">
      <c r="A41" s="160">
        <v>15</v>
      </c>
      <c r="B41" s="159" t="s">
        <v>171</v>
      </c>
      <c r="C41" s="159" t="s">
        <v>170</v>
      </c>
      <c r="D41" s="159" t="s">
        <v>125</v>
      </c>
      <c r="E41" s="156">
        <v>22</v>
      </c>
      <c r="F41" s="158"/>
      <c r="G41" s="158"/>
      <c r="H41" s="158"/>
      <c r="I41" s="158">
        <f t="shared" si="1"/>
        <v>0</v>
      </c>
      <c r="J41" s="157">
        <v>0</v>
      </c>
      <c r="K41" s="156">
        <v>0</v>
      </c>
    </row>
    <row r="42" spans="1:11" s="2" customFormat="1" ht="34.5" customHeight="1">
      <c r="A42" s="172">
        <v>16</v>
      </c>
      <c r="B42" s="171" t="s">
        <v>169</v>
      </c>
      <c r="C42" s="171" t="s">
        <v>168</v>
      </c>
      <c r="D42" s="171" t="s">
        <v>125</v>
      </c>
      <c r="E42" s="168">
        <v>22</v>
      </c>
      <c r="F42" s="170"/>
      <c r="G42" s="170"/>
      <c r="H42" s="170"/>
      <c r="I42" s="158">
        <f t="shared" si="1"/>
        <v>0</v>
      </c>
      <c r="J42" s="169">
        <v>0.00396</v>
      </c>
      <c r="K42" s="168">
        <v>0.08712</v>
      </c>
    </row>
    <row r="43" spans="1:11" s="2" customFormat="1" ht="24" customHeight="1">
      <c r="A43" s="172">
        <v>17</v>
      </c>
      <c r="B43" s="171" t="s">
        <v>167</v>
      </c>
      <c r="C43" s="171" t="s">
        <v>166</v>
      </c>
      <c r="D43" s="171" t="s">
        <v>125</v>
      </c>
      <c r="E43" s="168">
        <v>44</v>
      </c>
      <c r="F43" s="170"/>
      <c r="G43" s="170"/>
      <c r="H43" s="170"/>
      <c r="I43" s="158">
        <f t="shared" si="1"/>
        <v>0</v>
      </c>
      <c r="J43" s="169">
        <v>0.00019</v>
      </c>
      <c r="K43" s="168">
        <v>0.00836</v>
      </c>
    </row>
    <row r="44" spans="1:11" s="2" customFormat="1" ht="24" customHeight="1">
      <c r="A44" s="172">
        <v>18</v>
      </c>
      <c r="B44" s="171" t="s">
        <v>165</v>
      </c>
      <c r="C44" s="171" t="s">
        <v>164</v>
      </c>
      <c r="D44" s="171" t="s">
        <v>125</v>
      </c>
      <c r="E44" s="168">
        <v>44</v>
      </c>
      <c r="F44" s="170"/>
      <c r="G44" s="170"/>
      <c r="H44" s="170"/>
      <c r="I44" s="158">
        <f t="shared" si="1"/>
        <v>0</v>
      </c>
      <c r="J44" s="169">
        <v>0.00018</v>
      </c>
      <c r="K44" s="168">
        <v>0.00792</v>
      </c>
    </row>
    <row r="45" spans="1:11" s="2" customFormat="1" ht="13.5" customHeight="1">
      <c r="A45" s="177"/>
      <c r="B45" s="176"/>
      <c r="C45" s="176"/>
      <c r="D45" s="176"/>
      <c r="E45" s="221"/>
      <c r="F45" s="175"/>
      <c r="G45" s="175"/>
      <c r="H45" s="175"/>
      <c r="I45" s="175"/>
      <c r="J45" s="174"/>
      <c r="K45" s="173"/>
    </row>
    <row r="46" spans="1:11" s="2" customFormat="1" ht="24" customHeight="1">
      <c r="A46" s="172">
        <v>19</v>
      </c>
      <c r="B46" s="171" t="s">
        <v>163</v>
      </c>
      <c r="C46" s="171" t="s">
        <v>162</v>
      </c>
      <c r="D46" s="171" t="s">
        <v>135</v>
      </c>
      <c r="E46" s="225">
        <v>9.58</v>
      </c>
      <c r="F46" s="170"/>
      <c r="G46" s="170"/>
      <c r="H46" s="170"/>
      <c r="I46" s="170">
        <f>SUM(E46*F46)</f>
        <v>0</v>
      </c>
      <c r="J46" s="169">
        <v>0.54</v>
      </c>
      <c r="K46" s="168">
        <v>2.1168</v>
      </c>
    </row>
    <row r="47" spans="1:11" s="2" customFormat="1" ht="13.5" customHeight="1">
      <c r="A47" s="177"/>
      <c r="B47" s="176"/>
      <c r="C47" s="176" t="s">
        <v>240</v>
      </c>
      <c r="D47" s="176"/>
      <c r="E47" s="221">
        <v>9.58</v>
      </c>
      <c r="F47" s="175"/>
      <c r="G47" s="175"/>
      <c r="H47" s="175"/>
      <c r="I47" s="175"/>
      <c r="J47" s="174"/>
      <c r="K47" s="173"/>
    </row>
    <row r="48" spans="1:11" s="2" customFormat="1" ht="24" customHeight="1">
      <c r="A48" s="160">
        <v>20</v>
      </c>
      <c r="B48" s="159" t="s">
        <v>161</v>
      </c>
      <c r="C48" s="159" t="s">
        <v>160</v>
      </c>
      <c r="D48" s="159" t="s">
        <v>145</v>
      </c>
      <c r="E48" s="217">
        <v>234</v>
      </c>
      <c r="F48" s="158"/>
      <c r="G48" s="158"/>
      <c r="H48" s="158"/>
      <c r="I48" s="158">
        <f>SUM(E48*F48)</f>
        <v>0</v>
      </c>
      <c r="J48" s="157">
        <v>0.00712</v>
      </c>
      <c r="K48" s="156">
        <v>1.2816</v>
      </c>
    </row>
    <row r="49" spans="1:11" s="2" customFormat="1" ht="13.5" customHeight="1">
      <c r="A49" s="182"/>
      <c r="B49" s="181"/>
      <c r="C49" s="181" t="s">
        <v>159</v>
      </c>
      <c r="D49" s="181"/>
      <c r="E49" s="219"/>
      <c r="F49" s="180"/>
      <c r="G49" s="180"/>
      <c r="H49" s="180"/>
      <c r="I49" s="180"/>
      <c r="J49" s="179"/>
      <c r="K49" s="178"/>
    </row>
    <row r="50" spans="1:11" s="2" customFormat="1" ht="13.5" customHeight="1">
      <c r="A50" s="177"/>
      <c r="B50" s="176"/>
      <c r="C50" s="176" t="s">
        <v>218</v>
      </c>
      <c r="D50" s="176"/>
      <c r="E50" s="221">
        <v>150</v>
      </c>
      <c r="F50" s="175"/>
      <c r="G50" s="175"/>
      <c r="H50" s="175"/>
      <c r="I50" s="175"/>
      <c r="J50" s="174"/>
      <c r="K50" s="173"/>
    </row>
    <row r="51" spans="1:11" s="2" customFormat="1" ht="13.5" customHeight="1">
      <c r="A51" s="182"/>
      <c r="B51" s="181"/>
      <c r="C51" s="181" t="s">
        <v>157</v>
      </c>
      <c r="D51" s="181"/>
      <c r="E51" s="219"/>
      <c r="F51" s="180"/>
      <c r="G51" s="180"/>
      <c r="H51" s="180"/>
      <c r="I51" s="180"/>
      <c r="J51" s="179"/>
      <c r="K51" s="178"/>
    </row>
    <row r="52" spans="1:11" s="2" customFormat="1" ht="13.5" customHeight="1">
      <c r="A52" s="177"/>
      <c r="B52" s="176"/>
      <c r="C52" s="176" t="s">
        <v>219</v>
      </c>
      <c r="D52" s="176"/>
      <c r="E52" s="221">
        <v>48</v>
      </c>
      <c r="F52" s="175"/>
      <c r="G52" s="175"/>
      <c r="H52" s="175"/>
      <c r="I52" s="175"/>
      <c r="J52" s="174"/>
      <c r="K52" s="173"/>
    </row>
    <row r="53" spans="1:11" s="2" customFormat="1" ht="13.5" customHeight="1">
      <c r="A53" s="177"/>
      <c r="B53" s="176"/>
      <c r="C53" s="176" t="s">
        <v>220</v>
      </c>
      <c r="D53" s="176"/>
      <c r="E53" s="221">
        <v>36</v>
      </c>
      <c r="F53" s="175"/>
      <c r="G53" s="175"/>
      <c r="H53" s="175"/>
      <c r="I53" s="175"/>
      <c r="J53" s="174"/>
      <c r="K53" s="173"/>
    </row>
    <row r="54" spans="1:11" s="2" customFormat="1" ht="13.5" customHeight="1">
      <c r="A54" s="187"/>
      <c r="B54" s="186"/>
      <c r="C54" s="186" t="s">
        <v>141</v>
      </c>
      <c r="D54" s="186"/>
      <c r="E54" s="223">
        <f>SUM(E50:E53)</f>
        <v>234</v>
      </c>
      <c r="F54" s="185"/>
      <c r="G54" s="185"/>
      <c r="H54" s="185"/>
      <c r="I54" s="185"/>
      <c r="J54" s="184"/>
      <c r="K54" s="183"/>
    </row>
    <row r="55" spans="1:11" s="2" customFormat="1" ht="45" customHeight="1">
      <c r="A55" s="172">
        <v>21</v>
      </c>
      <c r="B55" s="171" t="s">
        <v>154</v>
      </c>
      <c r="C55" s="171" t="s">
        <v>153</v>
      </c>
      <c r="D55" s="171" t="s">
        <v>135</v>
      </c>
      <c r="E55" s="225">
        <v>5.265</v>
      </c>
      <c r="F55" s="170"/>
      <c r="G55" s="170"/>
      <c r="H55" s="170"/>
      <c r="I55" s="170">
        <f>SUM(E55*F55)</f>
        <v>0</v>
      </c>
      <c r="J55" s="169">
        <v>0.55</v>
      </c>
      <c r="K55" s="168">
        <v>2.2275</v>
      </c>
    </row>
    <row r="56" spans="1:11" s="2" customFormat="1" ht="13.5" customHeight="1">
      <c r="A56" s="182"/>
      <c r="B56" s="181"/>
      <c r="C56" s="181" t="s">
        <v>158</v>
      </c>
      <c r="D56" s="181"/>
      <c r="E56" s="178"/>
      <c r="F56" s="180"/>
      <c r="G56" s="180"/>
      <c r="H56" s="180"/>
      <c r="I56" s="180"/>
      <c r="J56" s="179"/>
      <c r="K56" s="178"/>
    </row>
    <row r="57" spans="1:11" s="2" customFormat="1" ht="13.5" customHeight="1">
      <c r="A57" s="177"/>
      <c r="B57" s="176"/>
      <c r="C57" s="176" t="s">
        <v>221</v>
      </c>
      <c r="D57" s="176"/>
      <c r="E57" s="173">
        <v>3.375</v>
      </c>
      <c r="F57" s="175"/>
      <c r="G57" s="175"/>
      <c r="H57" s="175"/>
      <c r="I57" s="175"/>
      <c r="J57" s="174"/>
      <c r="K57" s="173"/>
    </row>
    <row r="58" spans="1:11" s="2" customFormat="1" ht="13.5" customHeight="1">
      <c r="A58" s="182"/>
      <c r="B58" s="181"/>
      <c r="C58" s="181" t="s">
        <v>157</v>
      </c>
      <c r="D58" s="181"/>
      <c r="E58" s="178"/>
      <c r="F58" s="180"/>
      <c r="G58" s="180"/>
      <c r="H58" s="180"/>
      <c r="I58" s="180"/>
      <c r="J58" s="179"/>
      <c r="K58" s="178"/>
    </row>
    <row r="59" spans="1:11" s="2" customFormat="1" ht="13.5" customHeight="1">
      <c r="A59" s="177"/>
      <c r="B59" s="176"/>
      <c r="C59" s="176" t="s">
        <v>222</v>
      </c>
      <c r="D59" s="176"/>
      <c r="E59" s="173">
        <v>1.08</v>
      </c>
      <c r="F59" s="175"/>
      <c r="G59" s="175"/>
      <c r="H59" s="175"/>
      <c r="I59" s="175"/>
      <c r="J59" s="174"/>
      <c r="K59" s="173"/>
    </row>
    <row r="60" spans="1:11" s="2" customFormat="1" ht="13.5" customHeight="1">
      <c r="A60" s="177"/>
      <c r="B60" s="176"/>
      <c r="C60" s="176" t="s">
        <v>223</v>
      </c>
      <c r="D60" s="176"/>
      <c r="E60" s="173">
        <v>0.81</v>
      </c>
      <c r="F60" s="175"/>
      <c r="G60" s="175"/>
      <c r="H60" s="175"/>
      <c r="I60" s="175"/>
      <c r="J60" s="174"/>
      <c r="K60" s="173"/>
    </row>
    <row r="61" spans="1:11" s="2" customFormat="1" ht="13.5" customHeight="1">
      <c r="A61" s="187"/>
      <c r="B61" s="186"/>
      <c r="C61" s="186" t="s">
        <v>141</v>
      </c>
      <c r="D61" s="186"/>
      <c r="E61" s="183">
        <f>SUM(E57:E60)</f>
        <v>5.265000000000001</v>
      </c>
      <c r="F61" s="185"/>
      <c r="G61" s="185"/>
      <c r="H61" s="185"/>
      <c r="I61" s="185"/>
      <c r="J61" s="184"/>
      <c r="K61" s="183"/>
    </row>
    <row r="62" spans="1:11" s="2" customFormat="1" ht="24" customHeight="1">
      <c r="A62" s="160">
        <v>22</v>
      </c>
      <c r="B62" s="159" t="s">
        <v>156</v>
      </c>
      <c r="C62" s="159" t="s">
        <v>155</v>
      </c>
      <c r="D62" s="159" t="s">
        <v>145</v>
      </c>
      <c r="E62" s="156">
        <v>48</v>
      </c>
      <c r="F62" s="158"/>
      <c r="G62" s="158"/>
      <c r="H62" s="158"/>
      <c r="I62" s="158">
        <f>SUM(E62*F62)</f>
        <v>0</v>
      </c>
      <c r="J62" s="157">
        <v>0.03953</v>
      </c>
      <c r="K62" s="156">
        <v>0.94872</v>
      </c>
    </row>
    <row r="63" spans="1:11" s="2" customFormat="1" ht="13.5" customHeight="1">
      <c r="A63" s="182"/>
      <c r="B63" s="181"/>
      <c r="C63" s="181" t="s">
        <v>152</v>
      </c>
      <c r="D63" s="181"/>
      <c r="E63" s="178"/>
      <c r="F63" s="180"/>
      <c r="G63" s="180"/>
      <c r="H63" s="180"/>
      <c r="I63" s="180"/>
      <c r="J63" s="179"/>
      <c r="K63" s="178"/>
    </row>
    <row r="64" spans="1:11" s="2" customFormat="1" ht="13.5" customHeight="1">
      <c r="A64" s="177"/>
      <c r="B64" s="176"/>
      <c r="C64" s="176" t="s">
        <v>225</v>
      </c>
      <c r="D64" s="176"/>
      <c r="E64" s="173">
        <v>24</v>
      </c>
      <c r="F64" s="175"/>
      <c r="G64" s="175"/>
      <c r="H64" s="175"/>
      <c r="I64" s="175"/>
      <c r="J64" s="174"/>
      <c r="K64" s="173"/>
    </row>
    <row r="65" spans="1:11" s="2" customFormat="1" ht="13.5" customHeight="1">
      <c r="A65" s="177"/>
      <c r="B65" s="176"/>
      <c r="C65" s="176" t="s">
        <v>224</v>
      </c>
      <c r="D65" s="176"/>
      <c r="E65" s="173">
        <v>24</v>
      </c>
      <c r="F65" s="175"/>
      <c r="G65" s="175"/>
      <c r="H65" s="175"/>
      <c r="I65" s="175"/>
      <c r="J65" s="174"/>
      <c r="K65" s="173"/>
    </row>
    <row r="66" spans="1:11" s="2" customFormat="1" ht="13.5" customHeight="1">
      <c r="A66" s="187"/>
      <c r="B66" s="186"/>
      <c r="C66" s="186" t="s">
        <v>141</v>
      </c>
      <c r="D66" s="186"/>
      <c r="E66" s="183">
        <f>SUM(E64:E65)</f>
        <v>48</v>
      </c>
      <c r="F66" s="185"/>
      <c r="G66" s="185"/>
      <c r="H66" s="185"/>
      <c r="I66" s="185"/>
      <c r="J66" s="184"/>
      <c r="K66" s="183"/>
    </row>
    <row r="67" spans="1:11" s="2" customFormat="1" ht="45" customHeight="1">
      <c r="A67" s="172">
        <v>23</v>
      </c>
      <c r="B67" s="171" t="s">
        <v>154</v>
      </c>
      <c r="C67" s="171" t="s">
        <v>153</v>
      </c>
      <c r="D67" s="171" t="s">
        <v>135</v>
      </c>
      <c r="E67" s="168">
        <v>1.44</v>
      </c>
      <c r="F67" s="170"/>
      <c r="G67" s="170"/>
      <c r="H67" s="170"/>
      <c r="I67" s="170">
        <f>SUM(E67*F67)</f>
        <v>0</v>
      </c>
      <c r="J67" s="169">
        <v>0.55</v>
      </c>
      <c r="K67" s="168">
        <v>0.396</v>
      </c>
    </row>
    <row r="68" spans="1:11" s="2" customFormat="1" ht="13.5" customHeight="1">
      <c r="A68" s="182"/>
      <c r="B68" s="181"/>
      <c r="C68" s="181" t="s">
        <v>152</v>
      </c>
      <c r="D68" s="181"/>
      <c r="E68" s="178"/>
      <c r="F68" s="180"/>
      <c r="G68" s="180"/>
      <c r="H68" s="180"/>
      <c r="I68" s="180"/>
      <c r="J68" s="179"/>
      <c r="K68" s="178"/>
    </row>
    <row r="69" spans="1:11" s="2" customFormat="1" ht="13.5" customHeight="1">
      <c r="A69" s="177"/>
      <c r="B69" s="176"/>
      <c r="C69" s="176" t="s">
        <v>226</v>
      </c>
      <c r="D69" s="176"/>
      <c r="E69" s="173">
        <v>0.72</v>
      </c>
      <c r="F69" s="175"/>
      <c r="G69" s="175"/>
      <c r="H69" s="175"/>
      <c r="I69" s="175"/>
      <c r="J69" s="174"/>
      <c r="K69" s="173"/>
    </row>
    <row r="70" spans="1:11" s="2" customFormat="1" ht="13.5" customHeight="1">
      <c r="A70" s="177"/>
      <c r="B70" s="176"/>
      <c r="C70" s="176" t="s">
        <v>227</v>
      </c>
      <c r="D70" s="176"/>
      <c r="E70" s="173">
        <v>0.72</v>
      </c>
      <c r="F70" s="175"/>
      <c r="G70" s="175"/>
      <c r="H70" s="175"/>
      <c r="I70" s="175"/>
      <c r="J70" s="174"/>
      <c r="K70" s="173"/>
    </row>
    <row r="71" spans="1:11" s="2" customFormat="1" ht="13.5" customHeight="1">
      <c r="A71" s="187"/>
      <c r="B71" s="186"/>
      <c r="C71" s="186" t="s">
        <v>141</v>
      </c>
      <c r="D71" s="186"/>
      <c r="E71" s="183">
        <f>SUM(E69:E70)</f>
        <v>1.44</v>
      </c>
      <c r="F71" s="185"/>
      <c r="G71" s="185"/>
      <c r="H71" s="185"/>
      <c r="I71" s="185"/>
      <c r="J71" s="184"/>
      <c r="K71" s="183"/>
    </row>
    <row r="72" spans="1:11" s="2" customFormat="1" ht="45" customHeight="1">
      <c r="A72" s="160">
        <v>24</v>
      </c>
      <c r="B72" s="159" t="s">
        <v>151</v>
      </c>
      <c r="C72" s="159" t="s">
        <v>150</v>
      </c>
      <c r="D72" s="159" t="s">
        <v>135</v>
      </c>
      <c r="E72" s="156">
        <v>39.837</v>
      </c>
      <c r="F72" s="158"/>
      <c r="G72" s="158"/>
      <c r="H72" s="158"/>
      <c r="I72" s="158">
        <f>SUM(E72*F72)</f>
        <v>0</v>
      </c>
      <c r="J72" s="157">
        <v>0.0231</v>
      </c>
      <c r="K72" s="156">
        <v>0.7354347</v>
      </c>
    </row>
    <row r="73" spans="1:11" s="2" customFormat="1" ht="13.5" customHeight="1">
      <c r="A73" s="177"/>
      <c r="B73" s="176"/>
      <c r="C73" s="176" t="s">
        <v>228</v>
      </c>
      <c r="D73" s="176"/>
      <c r="E73" s="173">
        <v>39.837</v>
      </c>
      <c r="F73" s="175"/>
      <c r="G73" s="175"/>
      <c r="H73" s="175"/>
      <c r="I73" s="175"/>
      <c r="J73" s="174"/>
      <c r="K73" s="173"/>
    </row>
    <row r="74" spans="1:11" s="2" customFormat="1" ht="13.5" customHeight="1">
      <c r="A74" s="172">
        <v>25</v>
      </c>
      <c r="B74" s="171" t="s">
        <v>149</v>
      </c>
      <c r="C74" s="171" t="s">
        <v>148</v>
      </c>
      <c r="D74" s="171" t="s">
        <v>147</v>
      </c>
      <c r="E74" s="168">
        <v>7.9</v>
      </c>
      <c r="F74" s="170"/>
      <c r="G74" s="170"/>
      <c r="H74" s="170"/>
      <c r="I74" s="170">
        <f>SUM(E74*F74)</f>
        <v>0</v>
      </c>
      <c r="J74" s="169">
        <v>0.104</v>
      </c>
      <c r="K74" s="168">
        <v>0.598</v>
      </c>
    </row>
    <row r="75" spans="1:11" s="2" customFormat="1" ht="13.5" customHeight="1">
      <c r="A75" s="160">
        <v>26</v>
      </c>
      <c r="B75" s="159" t="s">
        <v>146</v>
      </c>
      <c r="C75" s="216" t="s">
        <v>213</v>
      </c>
      <c r="D75" s="216" t="s">
        <v>145</v>
      </c>
      <c r="E75" s="217">
        <v>92.7</v>
      </c>
      <c r="F75" s="158"/>
      <c r="G75" s="158"/>
      <c r="H75" s="158"/>
      <c r="I75" s="158">
        <f>SUM(E75*F75)</f>
        <v>0</v>
      </c>
      <c r="J75" s="157">
        <v>6E-05</v>
      </c>
      <c r="K75" s="156">
        <v>0.004086</v>
      </c>
    </row>
    <row r="76" spans="1:11" s="2" customFormat="1" ht="13.5" customHeight="1">
      <c r="A76" s="182"/>
      <c r="B76" s="181"/>
      <c r="C76" s="218" t="s">
        <v>142</v>
      </c>
      <c r="D76" s="218"/>
      <c r="E76" s="219"/>
      <c r="F76" s="180"/>
      <c r="G76" s="180"/>
      <c r="H76" s="180"/>
      <c r="I76" s="180"/>
      <c r="J76" s="179"/>
      <c r="K76" s="178"/>
    </row>
    <row r="77" spans="1:11" s="2" customFormat="1" ht="13.5" customHeight="1">
      <c r="A77" s="177"/>
      <c r="B77" s="176"/>
      <c r="C77" s="220" t="s">
        <v>229</v>
      </c>
      <c r="D77" s="220"/>
      <c r="E77" s="221">
        <v>29.7</v>
      </c>
      <c r="F77" s="175"/>
      <c r="G77" s="175"/>
      <c r="H77" s="175"/>
      <c r="I77" s="175"/>
      <c r="J77" s="174"/>
      <c r="K77" s="173"/>
    </row>
    <row r="78" spans="1:11" s="2" customFormat="1" ht="13.5" customHeight="1">
      <c r="A78" s="177"/>
      <c r="B78" s="176"/>
      <c r="C78" s="220" t="s">
        <v>230</v>
      </c>
      <c r="D78" s="220"/>
      <c r="E78" s="221">
        <v>21</v>
      </c>
      <c r="F78" s="175"/>
      <c r="G78" s="175"/>
      <c r="H78" s="175"/>
      <c r="I78" s="175"/>
      <c r="J78" s="174"/>
      <c r="K78" s="173"/>
    </row>
    <row r="79" spans="1:11" s="2" customFormat="1" ht="13.5" customHeight="1">
      <c r="A79" s="177"/>
      <c r="B79" s="176"/>
      <c r="C79" s="220" t="s">
        <v>231</v>
      </c>
      <c r="D79" s="220"/>
      <c r="E79" s="221">
        <v>21</v>
      </c>
      <c r="F79" s="175"/>
      <c r="G79" s="175"/>
      <c r="H79" s="175"/>
      <c r="I79" s="175"/>
      <c r="J79" s="174"/>
      <c r="K79" s="173"/>
    </row>
    <row r="80" spans="1:11" s="2" customFormat="1" ht="13.5" customHeight="1">
      <c r="A80" s="177"/>
      <c r="B80" s="176"/>
      <c r="C80" s="220" t="s">
        <v>232</v>
      </c>
      <c r="D80" s="220"/>
      <c r="E80" s="221">
        <v>21</v>
      </c>
      <c r="F80" s="175"/>
      <c r="G80" s="175"/>
      <c r="H80" s="175"/>
      <c r="I80" s="175"/>
      <c r="J80" s="174"/>
      <c r="K80" s="173"/>
    </row>
    <row r="81" spans="1:11" s="2" customFormat="1" ht="13.5" customHeight="1">
      <c r="A81" s="187"/>
      <c r="B81" s="186"/>
      <c r="C81" s="222" t="s">
        <v>141</v>
      </c>
      <c r="D81" s="222"/>
      <c r="E81" s="223">
        <f>SUM(E77:E80)</f>
        <v>92.7</v>
      </c>
      <c r="F81" s="185"/>
      <c r="G81" s="185"/>
      <c r="H81" s="185"/>
      <c r="I81" s="185"/>
      <c r="J81" s="184"/>
      <c r="K81" s="183"/>
    </row>
    <row r="82" spans="1:11" s="2" customFormat="1" ht="24" customHeight="1">
      <c r="A82" s="172">
        <v>27</v>
      </c>
      <c r="B82" s="171" t="s">
        <v>144</v>
      </c>
      <c r="C82" s="224" t="s">
        <v>143</v>
      </c>
      <c r="D82" s="224" t="s">
        <v>135</v>
      </c>
      <c r="E82" s="225">
        <v>3.839</v>
      </c>
      <c r="F82" s="170"/>
      <c r="G82" s="170"/>
      <c r="H82" s="170"/>
      <c r="I82" s="170">
        <f>SUM(E82*F82)</f>
        <v>0</v>
      </c>
      <c r="J82" s="169">
        <v>0.55</v>
      </c>
      <c r="K82" s="168">
        <v>1.5499</v>
      </c>
    </row>
    <row r="83" spans="1:11" s="2" customFormat="1" ht="13.5" customHeight="1">
      <c r="A83" s="182"/>
      <c r="B83" s="181"/>
      <c r="C83" s="218" t="s">
        <v>142</v>
      </c>
      <c r="D83" s="218"/>
      <c r="E83" s="219"/>
      <c r="F83" s="180"/>
      <c r="G83" s="180"/>
      <c r="H83" s="180"/>
      <c r="I83" s="180"/>
      <c r="J83" s="179"/>
      <c r="K83" s="178"/>
    </row>
    <row r="84" spans="1:11" s="2" customFormat="1" ht="13.5" customHeight="1">
      <c r="A84" s="177"/>
      <c r="B84" s="176"/>
      <c r="C84" s="220" t="s">
        <v>233</v>
      </c>
      <c r="D84" s="220"/>
      <c r="E84" s="221">
        <v>1.2168</v>
      </c>
      <c r="F84" s="175"/>
      <c r="G84" s="175"/>
      <c r="H84" s="175"/>
      <c r="I84" s="175"/>
      <c r="J84" s="174"/>
      <c r="K84" s="173"/>
    </row>
    <row r="85" spans="1:11" s="2" customFormat="1" ht="13.5" customHeight="1">
      <c r="A85" s="177"/>
      <c r="B85" s="176"/>
      <c r="C85" s="220" t="s">
        <v>236</v>
      </c>
      <c r="D85" s="220"/>
      <c r="E85" s="221">
        <v>0.874</v>
      </c>
      <c r="F85" s="175"/>
      <c r="G85" s="175"/>
      <c r="H85" s="175"/>
      <c r="I85" s="175"/>
      <c r="J85" s="174"/>
      <c r="K85" s="173"/>
    </row>
    <row r="86" spans="1:11" s="2" customFormat="1" ht="13.5" customHeight="1">
      <c r="A86" s="177"/>
      <c r="B86" s="176"/>
      <c r="C86" s="220" t="s">
        <v>235</v>
      </c>
      <c r="D86" s="220"/>
      <c r="E86" s="221">
        <v>0.874</v>
      </c>
      <c r="F86" s="175"/>
      <c r="G86" s="175"/>
      <c r="H86" s="175"/>
      <c r="I86" s="175"/>
      <c r="J86" s="174"/>
      <c r="K86" s="173"/>
    </row>
    <row r="87" spans="1:11" s="2" customFormat="1" ht="13.5" customHeight="1">
      <c r="A87" s="177"/>
      <c r="B87" s="176"/>
      <c r="C87" s="220" t="s">
        <v>234</v>
      </c>
      <c r="D87" s="220"/>
      <c r="E87" s="221">
        <v>0.874</v>
      </c>
      <c r="F87" s="175"/>
      <c r="G87" s="175"/>
      <c r="H87" s="175"/>
      <c r="I87" s="175"/>
      <c r="J87" s="174"/>
      <c r="K87" s="173"/>
    </row>
    <row r="88" spans="1:11" s="2" customFormat="1" ht="13.5" customHeight="1">
      <c r="A88" s="187"/>
      <c r="B88" s="186"/>
      <c r="C88" s="222" t="s">
        <v>141</v>
      </c>
      <c r="D88" s="222"/>
      <c r="E88" s="223">
        <f>SUM(E84:E87)</f>
        <v>3.8388000000000004</v>
      </c>
      <c r="F88" s="185"/>
      <c r="G88" s="185"/>
      <c r="H88" s="185"/>
      <c r="I88" s="185"/>
      <c r="J88" s="184"/>
      <c r="K88" s="183"/>
    </row>
    <row r="89" spans="1:11" s="2" customFormat="1" ht="24" customHeight="1">
      <c r="A89" s="160">
        <v>28</v>
      </c>
      <c r="B89" s="159" t="s">
        <v>140</v>
      </c>
      <c r="C89" s="159" t="s">
        <v>139</v>
      </c>
      <c r="D89" s="159" t="s">
        <v>120</v>
      </c>
      <c r="E89" s="156">
        <v>18</v>
      </c>
      <c r="F89" s="158"/>
      <c r="G89" s="158"/>
      <c r="H89" s="158"/>
      <c r="I89" s="158">
        <f>SUM(E89*F89)</f>
        <v>0</v>
      </c>
      <c r="J89" s="157">
        <v>0</v>
      </c>
      <c r="K89" s="156">
        <v>0</v>
      </c>
    </row>
    <row r="90" spans="1:11" s="2" customFormat="1" ht="13.5" customHeight="1">
      <c r="A90" s="182"/>
      <c r="B90" s="181"/>
      <c r="C90" s="181" t="s">
        <v>138</v>
      </c>
      <c r="D90" s="181"/>
      <c r="E90" s="178"/>
      <c r="F90" s="180"/>
      <c r="G90" s="180"/>
      <c r="H90" s="180"/>
      <c r="I90" s="180"/>
      <c r="J90" s="179"/>
      <c r="K90" s="178"/>
    </row>
    <row r="91" spans="1:11" s="2" customFormat="1" ht="13.5" customHeight="1">
      <c r="A91" s="177"/>
      <c r="B91" s="176"/>
      <c r="C91" s="176" t="s">
        <v>238</v>
      </c>
      <c r="D91" s="176"/>
      <c r="E91" s="173">
        <v>18</v>
      </c>
      <c r="F91" s="175"/>
      <c r="G91" s="175"/>
      <c r="H91" s="175"/>
      <c r="I91" s="175"/>
      <c r="J91" s="174"/>
      <c r="K91" s="173"/>
    </row>
    <row r="92" spans="1:11" s="2" customFormat="1" ht="24" customHeight="1">
      <c r="A92" s="172">
        <v>29</v>
      </c>
      <c r="B92" s="171" t="s">
        <v>137</v>
      </c>
      <c r="C92" s="171" t="s">
        <v>136</v>
      </c>
      <c r="D92" s="171" t="s">
        <v>135</v>
      </c>
      <c r="E92" s="168">
        <v>0.576</v>
      </c>
      <c r="F92" s="170"/>
      <c r="G92" s="170"/>
      <c r="H92" s="170"/>
      <c r="I92" s="170">
        <f>SUM(E92*F92)</f>
        <v>0</v>
      </c>
      <c r="J92" s="169">
        <v>0.55</v>
      </c>
      <c r="K92" s="168">
        <v>0.1584</v>
      </c>
    </row>
    <row r="93" spans="1:11" s="2" customFormat="1" ht="13.5" customHeight="1">
      <c r="A93" s="177"/>
      <c r="B93" s="176"/>
      <c r="C93" s="176" t="s">
        <v>237</v>
      </c>
      <c r="D93" s="176"/>
      <c r="E93" s="173">
        <v>0.576</v>
      </c>
      <c r="F93" s="175"/>
      <c r="G93" s="175"/>
      <c r="H93" s="175"/>
      <c r="I93" s="175"/>
      <c r="J93" s="174"/>
      <c r="K93" s="173"/>
    </row>
    <row r="94" spans="1:11" s="2" customFormat="1" ht="24" customHeight="1">
      <c r="A94" s="160">
        <v>30</v>
      </c>
      <c r="B94" s="159" t="s">
        <v>134</v>
      </c>
      <c r="C94" s="159" t="s">
        <v>133</v>
      </c>
      <c r="D94" s="159" t="s">
        <v>132</v>
      </c>
      <c r="E94" s="156">
        <v>35.68</v>
      </c>
      <c r="F94" s="158"/>
      <c r="G94" s="158"/>
      <c r="H94" s="158"/>
      <c r="I94" s="158">
        <f>SUM(E94*F94)</f>
        <v>0</v>
      </c>
      <c r="J94" s="157">
        <v>0</v>
      </c>
      <c r="K94" s="156">
        <v>0</v>
      </c>
    </row>
    <row r="95" spans="1:11" s="2" customFormat="1" ht="28.5" customHeight="1">
      <c r="A95" s="167"/>
      <c r="B95" s="166" t="s">
        <v>101</v>
      </c>
      <c r="C95" s="166" t="s">
        <v>100</v>
      </c>
      <c r="D95" s="166"/>
      <c r="E95" s="163"/>
      <c r="F95" s="165"/>
      <c r="G95" s="165">
        <f>SUM(G96:G98)</f>
        <v>0</v>
      </c>
      <c r="H95" s="165">
        <f>SUM(H96:H98)</f>
        <v>0</v>
      </c>
      <c r="I95" s="165">
        <f>SUM(I96:I98)</f>
        <v>0</v>
      </c>
      <c r="J95" s="164"/>
      <c r="K95" s="163">
        <v>0.03538</v>
      </c>
    </row>
    <row r="96" spans="1:11" s="2" customFormat="1" ht="24" customHeight="1">
      <c r="A96" s="160">
        <v>31</v>
      </c>
      <c r="B96" s="159" t="s">
        <v>131</v>
      </c>
      <c r="C96" s="159" t="s">
        <v>130</v>
      </c>
      <c r="D96" s="159" t="s">
        <v>125</v>
      </c>
      <c r="E96" s="156">
        <v>1</v>
      </c>
      <c r="F96" s="158"/>
      <c r="G96" s="158"/>
      <c r="H96" s="158"/>
      <c r="I96" s="158">
        <f>SUM(E96*F96)</f>
        <v>0</v>
      </c>
      <c r="J96" s="157">
        <v>0.00038</v>
      </c>
      <c r="K96" s="156">
        <v>0.00038</v>
      </c>
    </row>
    <row r="97" spans="1:11" s="2" customFormat="1" ht="13.5" customHeight="1">
      <c r="A97" s="172">
        <v>32</v>
      </c>
      <c r="B97" s="171" t="s">
        <v>129</v>
      </c>
      <c r="C97" s="171" t="s">
        <v>128</v>
      </c>
      <c r="D97" s="171" t="s">
        <v>125</v>
      </c>
      <c r="E97" s="168">
        <v>1</v>
      </c>
      <c r="F97" s="170"/>
      <c r="G97" s="170"/>
      <c r="H97" s="170"/>
      <c r="I97" s="170">
        <f>SUM(E97*F97)</f>
        <v>0</v>
      </c>
      <c r="J97" s="169">
        <v>0.035</v>
      </c>
      <c r="K97" s="168">
        <v>0.035</v>
      </c>
    </row>
    <row r="98" spans="1:11" s="2" customFormat="1" ht="13.5" customHeight="1">
      <c r="A98" s="160">
        <v>33</v>
      </c>
      <c r="B98" s="159" t="s">
        <v>127</v>
      </c>
      <c r="C98" s="159" t="s">
        <v>126</v>
      </c>
      <c r="D98" s="159" t="s">
        <v>125</v>
      </c>
      <c r="E98" s="156">
        <v>1</v>
      </c>
      <c r="F98" s="158"/>
      <c r="G98" s="158"/>
      <c r="H98" s="158"/>
      <c r="I98" s="158">
        <f>SUM(E98*F98)</f>
        <v>0</v>
      </c>
      <c r="J98" s="157">
        <v>0</v>
      </c>
      <c r="K98" s="156">
        <v>0</v>
      </c>
    </row>
    <row r="99" spans="1:11" s="2" customFormat="1" ht="28.5" customHeight="1">
      <c r="A99" s="167"/>
      <c r="B99" s="166" t="s">
        <v>99</v>
      </c>
      <c r="C99" s="166" t="s">
        <v>98</v>
      </c>
      <c r="D99" s="166"/>
      <c r="E99" s="163"/>
      <c r="F99" s="165"/>
      <c r="G99" s="165">
        <f>SUM(G100:G101)</f>
        <v>0</v>
      </c>
      <c r="H99" s="165">
        <f>SUM(H100:H101)</f>
        <v>0</v>
      </c>
      <c r="I99" s="165">
        <f>SUM(I100:I101)</f>
        <v>0</v>
      </c>
      <c r="J99" s="164"/>
      <c r="K99" s="163">
        <v>0.01898</v>
      </c>
    </row>
    <row r="100" spans="1:11" s="2" customFormat="1" ht="24" customHeight="1">
      <c r="A100" s="160">
        <v>34</v>
      </c>
      <c r="B100" s="159" t="s">
        <v>124</v>
      </c>
      <c r="C100" s="159" t="s">
        <v>123</v>
      </c>
      <c r="D100" s="159" t="s">
        <v>120</v>
      </c>
      <c r="E100" s="156">
        <v>35</v>
      </c>
      <c r="F100" s="158"/>
      <c r="G100" s="158"/>
      <c r="H100" s="158"/>
      <c r="I100" s="158">
        <f>SUM(E100*F100)</f>
        <v>0</v>
      </c>
      <c r="J100" s="157">
        <v>0.0001</v>
      </c>
      <c r="K100" s="156">
        <v>0.002</v>
      </c>
    </row>
    <row r="101" spans="1:11" s="2" customFormat="1" ht="34.5" customHeight="1">
      <c r="A101" s="160">
        <v>35</v>
      </c>
      <c r="B101" s="159" t="s">
        <v>122</v>
      </c>
      <c r="C101" s="159" t="s">
        <v>121</v>
      </c>
      <c r="D101" s="159" t="s">
        <v>120</v>
      </c>
      <c r="E101" s="156">
        <v>1356</v>
      </c>
      <c r="F101" s="158"/>
      <c r="G101" s="158"/>
      <c r="H101" s="158"/>
      <c r="I101" s="158">
        <f>SUM(E101*F101)</f>
        <v>0</v>
      </c>
      <c r="J101" s="157">
        <v>2E-05</v>
      </c>
      <c r="K101" s="156">
        <v>0.01698</v>
      </c>
    </row>
    <row r="102" spans="1:11" s="2" customFormat="1" ht="30.75" customHeight="1">
      <c r="A102" s="162"/>
      <c r="B102" s="135" t="s">
        <v>97</v>
      </c>
      <c r="C102" s="135" t="s">
        <v>96</v>
      </c>
      <c r="D102" s="135"/>
      <c r="E102" s="133"/>
      <c r="F102" s="134"/>
      <c r="G102" s="134">
        <v>0</v>
      </c>
      <c r="H102" s="134">
        <f>SUM(H103)</f>
        <v>0</v>
      </c>
      <c r="I102" s="134">
        <f>SUM(I103)</f>
        <v>0</v>
      </c>
      <c r="J102" s="161"/>
      <c r="K102" s="133">
        <v>0</v>
      </c>
    </row>
    <row r="103" spans="1:11" s="2" customFormat="1" ht="24" customHeight="1">
      <c r="A103" s="160">
        <v>36</v>
      </c>
      <c r="B103" s="159" t="s">
        <v>119</v>
      </c>
      <c r="C103" s="159" t="s">
        <v>118</v>
      </c>
      <c r="D103" s="159" t="s">
        <v>117</v>
      </c>
      <c r="E103" s="156">
        <v>564</v>
      </c>
      <c r="F103" s="158"/>
      <c r="G103" s="158"/>
      <c r="H103" s="158"/>
      <c r="I103" s="158">
        <f>SUM(E103*F103)</f>
        <v>0</v>
      </c>
      <c r="J103" s="157">
        <v>0</v>
      </c>
      <c r="K103" s="156">
        <v>0</v>
      </c>
    </row>
    <row r="104" spans="1:11" s="2" customFormat="1" ht="30.75" customHeight="1">
      <c r="A104" s="204"/>
      <c r="B104" s="205"/>
      <c r="C104" s="205" t="s">
        <v>95</v>
      </c>
      <c r="D104" s="205"/>
      <c r="E104" s="206"/>
      <c r="F104" s="207"/>
      <c r="G104" s="207">
        <v>0</v>
      </c>
      <c r="H104" s="207">
        <f>SUM(H14,H37,H95,H99,H102)</f>
        <v>0</v>
      </c>
      <c r="I104" s="207">
        <f>SUM(I14,I37,I95,I99,I102)</f>
        <v>0</v>
      </c>
      <c r="J104" s="208"/>
      <c r="K104" s="206">
        <v>53.8879007</v>
      </c>
    </row>
    <row r="105" spans="1:11" ht="12" customHeight="1">
      <c r="A105" s="209"/>
      <c r="B105" s="210"/>
      <c r="C105" s="210"/>
      <c r="D105" s="210"/>
      <c r="E105" s="211"/>
      <c r="F105" s="212"/>
      <c r="G105" s="212"/>
      <c r="H105" s="212"/>
      <c r="I105" s="212"/>
      <c r="J105" s="213"/>
      <c r="K105" s="211"/>
    </row>
  </sheetData>
  <sheetProtection/>
  <printOptions/>
  <pageMargins left="0.39370079040527345" right="0.39370079040527345" top="0.7874015808105469" bottom="0.7874015808105469" header="0" footer="0"/>
  <pageSetup blackAndWhite="1" fitToHeight="100" fitToWidth="1" orientation="portrait" paperSize="9" scale="8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Janka Binderová</cp:lastModifiedBy>
  <dcterms:created xsi:type="dcterms:W3CDTF">2021-02-17T07:39:45Z</dcterms:created>
  <dcterms:modified xsi:type="dcterms:W3CDTF">2021-03-24T07:45:07Z</dcterms:modified>
  <cp:category/>
  <cp:version/>
  <cp:contentType/>
  <cp:contentStatus/>
</cp:coreProperties>
</file>